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45" windowHeight="6105" firstSheet="8" activeTab="11"/>
  </bookViews>
  <sheets>
    <sheet name="Euro 3" sheetId="1" r:id="rId1"/>
    <sheet name="Euro 3 delta" sheetId="2" r:id="rId2"/>
    <sheet name="Euro 4" sheetId="3" r:id="rId3"/>
    <sheet name="Euro 4 delta" sheetId="4" r:id="rId4"/>
    <sheet name="Ekodiesel Ultra B" sheetId="5" r:id="rId5"/>
    <sheet name="Ekodiesel Ultra B delta" sheetId="6" r:id="rId6"/>
    <sheet name="Zmiana liczby -porównanie" sheetId="7" r:id="rId7"/>
    <sheet name="Dane1" sheetId="8" state="hidden" r:id="rId8"/>
    <sheet name="Rys 1" sheetId="9" r:id="rId9"/>
    <sheet name="Dane2" sheetId="10" state="hidden" r:id="rId10"/>
    <sheet name="Rys 2" sheetId="11" r:id="rId11"/>
    <sheet name="Rys 3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<sst xmlns="http://schemas.openxmlformats.org/spreadsheetml/2006/main" count="84" uniqueCount="6">
  <si>
    <t>C</t>
  </si>
  <si>
    <t>API</t>
  </si>
  <si>
    <t>baza</t>
  </si>
  <si>
    <t>LN</t>
  </si>
  <si>
    <t>DLN</t>
  </si>
  <si>
    <t>d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</si>
</sst>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b/>
      <sz val="18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 3 Diesel 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935"/>
          <c:w val="0.9545"/>
          <c:h val="0.83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poly"/>
            <c:order val="2"/>
            <c:backward val="700"/>
            <c:intercept val="48.5"/>
            <c:dispEq val="0"/>
            <c:dispRSqr val="0"/>
          </c:trendline>
          <c:xVal>
            <c:numRef>
              <c:f>Dane1!$M$3:$M$8</c:f>
              <c:numCache>
                <c:ptCount val="6"/>
              </c:numCache>
            </c:numRef>
          </c:xVal>
          <c:yVal>
            <c:numRef>
              <c:f>Dane1!$N$3:$N$8</c:f>
              <c:numCache>
                <c:ptCount val="6"/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intercept val="48.5"/>
            <c:dispEq val="0"/>
            <c:dispRSqr val="0"/>
          </c:trendline>
          <c:xVal>
            <c:numRef>
              <c:f>Dane1!$M$2:$M$7</c:f>
              <c:numCache>
                <c:ptCount val="6"/>
              </c:numCache>
            </c:numRef>
          </c:xVal>
          <c:yVal>
            <c:numRef>
              <c:f>Dane1!$N$2:$N$7</c:f>
              <c:numCache>
                <c:ptCount val="6"/>
              </c:numCache>
            </c:numRef>
          </c:yVal>
          <c:smooth val="0"/>
        </c:ser>
        <c:axId val="61023522"/>
        <c:axId val="12340787"/>
      </c:scatterChart>
      <c:valAx>
        <c:axId val="61023522"/>
        <c:scaling>
          <c:orientation val="minMax"/>
          <c:max val="2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Stężenie azotanu 2-etyloheksylu (Nitrocetu 50) [mg/kg]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40787"/>
        <c:crosses val="autoZero"/>
        <c:crossBetween val="midCat"/>
        <c:dispUnits/>
      </c:valAx>
      <c:valAx>
        <c:axId val="12340787"/>
        <c:scaling>
          <c:orientation val="minMax"/>
          <c:min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Liczba cetanowa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235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Krzywa czułośći dla paliw o liczbie cetanowej 45, 47 i 49 jednostek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195"/>
          <c:w val="0.946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v>Paliwo o początkowej liczbie cetanowej 45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'[1]Dane1'!$L$35:$L$45</c:f>
              <c:numCache>
                <c:ptCount val="1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</c:numCache>
            </c:numRef>
          </c:xVal>
          <c:yVal>
            <c:numRef>
              <c:f>'[1]Dane1'!$G$35:$G$45</c:f>
              <c:numCache>
                <c:ptCount val="11"/>
                <c:pt idx="0">
                  <c:v>45</c:v>
                </c:pt>
                <c:pt idx="1">
                  <c:v>46.345780330814456</c:v>
                </c:pt>
                <c:pt idx="2">
                  <c:v>47.432903389703306</c:v>
                </c:pt>
                <c:pt idx="3">
                  <c:v>48.33424067272761</c:v>
                </c:pt>
                <c:pt idx="4">
                  <c:v>49.10400704031404</c:v>
                </c:pt>
                <c:pt idx="5">
                  <c:v>49.776148125924436</c:v>
                </c:pt>
                <c:pt idx="6">
                  <c:v>50.373031171402246</c:v>
                </c:pt>
                <c:pt idx="7">
                  <c:v>50.91012380833375</c:v>
                </c:pt>
                <c:pt idx="8">
                  <c:v>51.39855677001718</c:v>
                </c:pt>
                <c:pt idx="9">
                  <c:v>51.84660475765667</c:v>
                </c:pt>
                <c:pt idx="10">
                  <c:v>52.260586769505096</c:v>
                </c:pt>
              </c:numCache>
            </c:numRef>
          </c:yVal>
          <c:smooth val="0"/>
        </c:ser>
        <c:ser>
          <c:idx val="1"/>
          <c:order val="1"/>
          <c:tx>
            <c:v>Paliwo o poczatkowej liczbie cetanowej 47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'[1]Dane1'!$L$35:$L$45</c:f>
              <c:numCache>
                <c:ptCount val="1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</c:numCache>
            </c:numRef>
          </c:xVal>
          <c:yVal>
            <c:numRef>
              <c:f>'[1]Dane1'!$P$35:$P$45</c:f>
              <c:numCache>
                <c:ptCount val="11"/>
                <c:pt idx="0">
                  <c:v>47</c:v>
                </c:pt>
                <c:pt idx="1">
                  <c:v>48.36701380538231</c:v>
                </c:pt>
                <c:pt idx="2">
                  <c:v>49.471289291970166</c:v>
                </c:pt>
                <c:pt idx="3">
                  <c:v>50.38684770888827</c:v>
                </c:pt>
                <c:pt idx="4">
                  <c:v>51.168759308660874</c:v>
                </c:pt>
                <c:pt idx="5">
                  <c:v>51.85150531271193</c:v>
                </c:pt>
                <c:pt idx="6">
                  <c:v>52.45780586911328</c:v>
                </c:pt>
                <c:pt idx="7">
                  <c:v>53.00337265489786</c:v>
                </c:pt>
                <c:pt idx="8">
                  <c:v>53.49951202202692</c:v>
                </c:pt>
                <c:pt idx="9">
                  <c:v>53.95462922841845</c:v>
                </c:pt>
                <c:pt idx="10">
                  <c:v>54.37514297231768</c:v>
                </c:pt>
              </c:numCache>
            </c:numRef>
          </c:yVal>
          <c:smooth val="0"/>
        </c:ser>
        <c:ser>
          <c:idx val="2"/>
          <c:order val="2"/>
          <c:tx>
            <c:v>Paliwo o początkowej liczbie cetanowej 49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'[1]Dane1'!$L$35:$L$45</c:f>
              <c:numCache>
                <c:ptCount val="1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</c:numCache>
            </c:numRef>
          </c:xVal>
          <c:yVal>
            <c:numRef>
              <c:f>'[1]Dane1'!$U$35:$U$45</c:f>
              <c:numCache>
                <c:ptCount val="11"/>
                <c:pt idx="0">
                  <c:v>49</c:v>
                </c:pt>
                <c:pt idx="1">
                  <c:v>50.36701380538231</c:v>
                </c:pt>
                <c:pt idx="2">
                  <c:v>51.471289291970166</c:v>
                </c:pt>
                <c:pt idx="3">
                  <c:v>52.38684770888827</c:v>
                </c:pt>
                <c:pt idx="4">
                  <c:v>53.168759308660874</c:v>
                </c:pt>
                <c:pt idx="5">
                  <c:v>53.85150531271193</c:v>
                </c:pt>
                <c:pt idx="6">
                  <c:v>54.45780586911328</c:v>
                </c:pt>
                <c:pt idx="7">
                  <c:v>55.00337265489786</c:v>
                </c:pt>
                <c:pt idx="8">
                  <c:v>55.49951202202692</c:v>
                </c:pt>
                <c:pt idx="9">
                  <c:v>55.95462922841845</c:v>
                </c:pt>
                <c:pt idx="10">
                  <c:v>56.37514297231768</c:v>
                </c:pt>
              </c:numCache>
            </c:numRef>
          </c:yVal>
          <c:smooth val="0"/>
        </c:ser>
        <c:axId val="43898268"/>
        <c:axId val="59540093"/>
      </c:scatterChart>
      <c:valAx>
        <c:axId val="43898268"/>
        <c:scaling>
          <c:orientation val="minMax"/>
          <c:max val="2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Dozowanie Petorcet 50 [mg/kg]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40093"/>
        <c:crosses val="autoZero"/>
        <c:crossBetween val="midCat"/>
        <c:dispUnits/>
      </c:valAx>
      <c:valAx>
        <c:axId val="59540093"/>
        <c:scaling>
          <c:orientation val="minMax"/>
          <c:max val="58"/>
          <c:min val="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Liczba cetanowa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9826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6725"/>
          <c:y val="0.717"/>
          <c:w val="0.27575"/>
          <c:h val="0.1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 3 Diesel 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79"/>
          <c:w val="0.95525"/>
          <c:h val="0.83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Dane1!$M$2:$M$8</c:f>
              <c:numCache>
                <c:ptCount val="7"/>
              </c:numCache>
            </c:numRef>
          </c:xVal>
          <c:yVal>
            <c:numRef>
              <c:f>Dane1!$O$2:$O$8</c:f>
              <c:numCache>
                <c:ptCount val="7"/>
              </c:numCache>
            </c:numRef>
          </c:yVal>
          <c:smooth val="0"/>
        </c:ser>
        <c:axId val="43958220"/>
        <c:axId val="60079661"/>
      </c:scatterChart>
      <c:valAx>
        <c:axId val="43958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Stężenie azotanu 2-etyloheksylu (Nitrocetu 50) [mg/kg]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79661"/>
        <c:crosses val="autoZero"/>
        <c:crossBetween val="midCat"/>
        <c:dispUnits/>
      </c:valAx>
      <c:valAx>
        <c:axId val="60079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Przyrost liczby cetanowej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82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 Euro 4 Diesel 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5"/>
          <c:w val="0.955"/>
          <c:h val="0.837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poly"/>
            <c:order val="2"/>
            <c:backward val="800"/>
            <c:intercept val="50.4"/>
            <c:dispEq val="0"/>
            <c:dispRSqr val="0"/>
          </c:trendline>
          <c:xVal>
            <c:numRef>
              <c:f>Dane1!$M$13:$M$17</c:f>
              <c:numCache>
                <c:ptCount val="5"/>
              </c:numCache>
            </c:numRef>
          </c:xVal>
          <c:yVal>
            <c:numRef>
              <c:f>Dane1!$N$13:$N$17</c:f>
              <c:numCache>
                <c:ptCount val="5"/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intercept val="50.4"/>
            <c:dispEq val="0"/>
            <c:dispRSqr val="0"/>
          </c:trendline>
          <c:xVal>
            <c:numRef>
              <c:f>Dane1!$M$13:$M$17</c:f>
              <c:numCache>
                <c:ptCount val="5"/>
              </c:numCache>
            </c:numRef>
          </c:xVal>
          <c:yVal>
            <c:numRef>
              <c:f>Dane1!$N$13:$N$17</c:f>
              <c:numCache>
                <c:ptCount val="5"/>
              </c:numCache>
            </c:numRef>
          </c:yVal>
          <c:smooth val="0"/>
        </c:ser>
        <c:axId val="3846038"/>
        <c:axId val="34614343"/>
      </c:scatterChart>
      <c:valAx>
        <c:axId val="3846038"/>
        <c:scaling>
          <c:orientation val="minMax"/>
          <c:max val="2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Stężenie azotanu 2-etyloheksylu (Nitrocetu 50) [mg/kg]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4343"/>
        <c:crosses val="autoZero"/>
        <c:crossBetween val="midCat"/>
        <c:dispUnits/>
      </c:valAx>
      <c:valAx>
        <c:axId val="34614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Liczba cetanowa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0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 Euro 4 Diesel 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175"/>
          <c:w val="0.95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Dane1!$M$10:$M$17</c:f>
              <c:numCache>
                <c:ptCount val="8"/>
              </c:numCache>
            </c:numRef>
          </c:xVal>
          <c:yVal>
            <c:numRef>
              <c:f>Dane1!$O$10:$O$17</c:f>
              <c:numCache>
                <c:ptCount val="8"/>
              </c:numCache>
            </c:numRef>
          </c:yVal>
          <c:smooth val="0"/>
        </c:ser>
        <c:axId val="43093632"/>
        <c:axId val="52298369"/>
      </c:scatterChart>
      <c:valAx>
        <c:axId val="43093632"/>
        <c:scaling>
          <c:orientation val="minMax"/>
          <c:max val="2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Stężenie azotanu 2-etyloheksylu (Nitrocetu 50) [mg/kg]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8369"/>
        <c:crosses val="autoZero"/>
        <c:crossBetween val="midCat"/>
        <c:dispUnits/>
      </c:valAx>
      <c:valAx>
        <c:axId val="52298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Przyrost liczby cetanowej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36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Ekodiesel Ultra B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7"/>
          <c:w val="0.95475"/>
          <c:h val="0.83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Dane1!$D$6:$D$11</c:f>
              <c:numCache>
                <c:ptCount val="6"/>
                <c:pt idx="0">
                  <c:v>41.0609756097561</c:v>
                </c:pt>
                <c:pt idx="1">
                  <c:v>41.0609756097561</c:v>
                </c:pt>
                <c:pt idx="2">
                  <c:v>41.0609756097561</c:v>
                </c:pt>
                <c:pt idx="3">
                  <c:v>41.0609756097561</c:v>
                </c:pt>
                <c:pt idx="4">
                  <c:v>41.0609756097561</c:v>
                </c:pt>
                <c:pt idx="5">
                  <c:v>41.0609756097561</c:v>
                </c:pt>
              </c:numCache>
            </c:numRef>
          </c:xVal>
          <c:yVal>
            <c:numRef>
              <c:f>Dane1!$E$6:$E$11</c:f>
              <c:numCache>
                <c:ptCount val="6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</c:numCache>
            </c:numRef>
          </c:yVal>
          <c:smooth val="0"/>
        </c:ser>
        <c:axId val="923274"/>
        <c:axId val="8309467"/>
      </c:scatterChart>
      <c:valAx>
        <c:axId val="923274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Stężenie Petrocetu 55 [mg/kg]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9467"/>
        <c:crosses val="autoZero"/>
        <c:crossBetween val="midCat"/>
        <c:dispUnits/>
        <c:majorUnit val="500"/>
        <c:minorUnit val="200"/>
      </c:valAx>
      <c:valAx>
        <c:axId val="8309467"/>
        <c:scaling>
          <c:orientation val="minMax"/>
          <c:max val="59"/>
          <c:min val="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Liczba cetanowa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2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Ekodiesel Ultra B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7"/>
          <c:w val="0.95475"/>
          <c:h val="0.83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Dane1!$D$6:$D$11</c:f>
              <c:numCache>
                <c:ptCount val="6"/>
                <c:pt idx="0">
                  <c:v>41.0609756097561</c:v>
                </c:pt>
                <c:pt idx="1">
                  <c:v>41.0609756097561</c:v>
                </c:pt>
                <c:pt idx="2">
                  <c:v>41.0609756097561</c:v>
                </c:pt>
                <c:pt idx="3">
                  <c:v>41.0609756097561</c:v>
                </c:pt>
                <c:pt idx="4">
                  <c:v>41.0609756097561</c:v>
                </c:pt>
                <c:pt idx="5">
                  <c:v>41.0609756097561</c:v>
                </c:pt>
              </c:numCache>
            </c:numRef>
          </c:xVal>
          <c:yVal>
            <c:numRef>
              <c:f>Dane1!$F$6:$F$11</c:f>
              <c:numCache>
                <c:ptCount val="6"/>
                <c:pt idx="0">
                  <c:v>1.3862347112826596</c:v>
                </c:pt>
                <c:pt idx="1">
                  <c:v>2.50603687004618</c:v>
                </c:pt>
                <c:pt idx="2">
                  <c:v>3.4344685016374394</c:v>
                </c:pt>
                <c:pt idx="3">
                  <c:v>4.227374174200275</c:v>
                </c:pt>
                <c:pt idx="4">
                  <c:v>4.919719932581561</c:v>
                </c:pt>
                <c:pt idx="5">
                  <c:v>5.534545381632891</c:v>
                </c:pt>
              </c:numCache>
            </c:numRef>
          </c:yVal>
          <c:smooth val="0"/>
        </c:ser>
        <c:axId val="7676340"/>
        <c:axId val="1978197"/>
      </c:scatterChart>
      <c:valAx>
        <c:axId val="7676340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Stężenie Petrocetu 55 [mg/kg]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197"/>
        <c:crosses val="autoZero"/>
        <c:crossBetween val="midCat"/>
        <c:dispUnits/>
        <c:majorUnit val="500"/>
        <c:minorUnit val="200"/>
      </c:valAx>
      <c:valAx>
        <c:axId val="1978197"/>
        <c:scaling>
          <c:orientation val="minMax"/>
          <c:max val="7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Zmiana liczby cetanowej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63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Załącznik 2 Krzywa czułości olejów napędowych Ekodiesel Ultra (gatunek B)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01"/>
          <c:w val="0.89475"/>
          <c:h val="0.8445"/>
        </c:manualLayout>
      </c:layout>
      <c:scatterChart>
        <c:scatterStyle val="lineMarker"/>
        <c:varyColors val="0"/>
        <c:ser>
          <c:idx val="0"/>
          <c:order val="0"/>
          <c:tx>
            <c:v>z dnia 19.05.2006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z dnia 19.06.2006</c:nam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xVal>
            <c:numRef>
              <c:f>Dane1!$D$15:$D$18</c:f>
              <c:numCache>
                <c:ptCount val="4"/>
                <c:pt idx="0">
                  <c:v>41.0609756097561</c:v>
                </c:pt>
              </c:numCache>
            </c:numRef>
          </c:xVal>
          <c:yVal>
            <c:numRef>
              <c:f>Dane1!$F$14:$F$18</c:f>
              <c:numCache>
                <c:ptCount val="5"/>
                <c:pt idx="0">
                  <c:v>7.052414834858526</c:v>
                </c:pt>
                <c:pt idx="1">
                  <c:v>7.478841214803915</c:v>
                </c:pt>
                <c:pt idx="3">
                  <c:v>0</c:v>
                </c:pt>
                <c:pt idx="4">
                  <c:v>45</c:v>
                </c:pt>
              </c:numCache>
            </c:numRef>
          </c:yVal>
          <c:smooth val="0"/>
        </c:ser>
        <c:ser>
          <c:idx val="1"/>
          <c:order val="1"/>
          <c:tx>
            <c:v>z dnia 30.05.2006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z dnia 30.05.2006</c:nam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Dane1!$D$6:$D$11</c:f>
              <c:numCache>
                <c:ptCount val="6"/>
                <c:pt idx="0">
                  <c:v>41.0609756097561</c:v>
                </c:pt>
                <c:pt idx="1">
                  <c:v>41.0609756097561</c:v>
                </c:pt>
                <c:pt idx="2">
                  <c:v>41.0609756097561</c:v>
                </c:pt>
                <c:pt idx="3">
                  <c:v>41.0609756097561</c:v>
                </c:pt>
                <c:pt idx="4">
                  <c:v>41.0609756097561</c:v>
                </c:pt>
                <c:pt idx="5">
                  <c:v>41.0609756097561</c:v>
                </c:pt>
              </c:numCache>
            </c:numRef>
          </c:xVal>
          <c:yVal>
            <c:numRef>
              <c:f>Dane1!$F$6:$F$11</c:f>
              <c:numCache>
                <c:ptCount val="6"/>
                <c:pt idx="0">
                  <c:v>1.3862347112826596</c:v>
                </c:pt>
                <c:pt idx="1">
                  <c:v>2.50603687004618</c:v>
                </c:pt>
                <c:pt idx="2">
                  <c:v>3.4344685016374394</c:v>
                </c:pt>
                <c:pt idx="3">
                  <c:v>4.227374174200275</c:v>
                </c:pt>
                <c:pt idx="4">
                  <c:v>4.919719932581561</c:v>
                </c:pt>
                <c:pt idx="5">
                  <c:v>5.534545381632891</c:v>
                </c:pt>
              </c:numCache>
            </c:numRef>
          </c:yVal>
          <c:smooth val="0"/>
        </c:ser>
        <c:axId val="17803774"/>
        <c:axId val="26016239"/>
      </c:scatterChart>
      <c:valAx>
        <c:axId val="17803774"/>
        <c:scaling>
          <c:orientation val="minMax"/>
          <c:max val="2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Stężenie Petrocetu 55 [mg/kg]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239"/>
        <c:crosses val="autoZero"/>
        <c:crossBetween val="midCat"/>
        <c:dispUnits/>
      </c:valAx>
      <c:valAx>
        <c:axId val="26016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Zmiana liczby cetanowej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37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5"/>
          <c:y val="0.13475"/>
          <c:w val="0.1672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Krzywa czułości dla paliw o LC=45,0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425"/>
          <c:w val="0.93925"/>
          <c:h val="0.84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Dane1!$J$4</c:f>
              <c:strCache>
                <c:ptCount val="1"/>
                <c:pt idx="0">
                  <c:v>820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trendline>
            <c:name>Gęstość paliwa 820,0 kg/m3</c:nam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Dane1!$E$5:$E$15</c:f>
              <c:numCach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</c:numCache>
            </c:numRef>
          </c:xVal>
          <c:yVal>
            <c:numRef>
              <c:f>Dane1!$G$5:$G$15</c:f>
              <c:numCache>
                <c:ptCount val="11"/>
                <c:pt idx="0">
                  <c:v>45</c:v>
                </c:pt>
                <c:pt idx="1">
                  <c:v>46.38623471128266</c:v>
                </c:pt>
                <c:pt idx="2">
                  <c:v>47.50603687004618</c:v>
                </c:pt>
                <c:pt idx="3">
                  <c:v>48.43446850163744</c:v>
                </c:pt>
                <c:pt idx="4">
                  <c:v>49.22737417420028</c:v>
                </c:pt>
                <c:pt idx="5">
                  <c:v>49.91971993258156</c:v>
                </c:pt>
                <c:pt idx="6">
                  <c:v>50.53454538163289</c:v>
                </c:pt>
                <c:pt idx="7">
                  <c:v>51.08778311251739</c:v>
                </c:pt>
                <c:pt idx="8">
                  <c:v>51.59089845022663</c:v>
                </c:pt>
                <c:pt idx="9">
                  <c:v>52.052414834858524</c:v>
                </c:pt>
                <c:pt idx="10">
                  <c:v>52.478841214803914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Dane1!$J$19</c:f>
              <c:strCache>
                <c:ptCount val="1"/>
                <c:pt idx="0">
                  <c:v>825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name>Gęstość paliwa 825,0 kg/m3</c:nam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Dane1!$E$20:$E$30</c:f>
              <c:numCach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</c:numCache>
            </c:numRef>
          </c:xVal>
          <c:yVal>
            <c:numRef>
              <c:f>Dane1!$G$20:$G$30</c:f>
              <c:numCache>
                <c:ptCount val="11"/>
                <c:pt idx="0">
                  <c:v>45</c:v>
                </c:pt>
                <c:pt idx="1">
                  <c:v>46.36599790826612</c:v>
                </c:pt>
                <c:pt idx="2">
                  <c:v>47.46945275187446</c:v>
                </c:pt>
                <c:pt idx="3">
                  <c:v>48.384330771014724</c:v>
                </c:pt>
                <c:pt idx="4">
                  <c:v>49.16566129272053</c:v>
                </c:pt>
                <c:pt idx="5">
                  <c:v>49.84789991367576</c:v>
                </c:pt>
                <c:pt idx="6">
                  <c:v>50.453749897460824</c:v>
                </c:pt>
                <c:pt idx="7">
                  <c:v>50.99891124496659</c:v>
                </c:pt>
                <c:pt idx="8">
                  <c:v>51.49468190583218</c:v>
                </c:pt>
                <c:pt idx="9">
                  <c:v>51.9494608916032</c:v>
                </c:pt>
                <c:pt idx="10">
                  <c:v>52.3696621304655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Dane1!$J$34</c:f>
              <c:strCache>
                <c:ptCount val="1"/>
                <c:pt idx="0">
                  <c:v>830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name>Gęstość paliwa 830,0 kg/m3</c:nam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Dane1!$E$35:$E$45</c:f>
              <c:numCach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</c:numCache>
            </c:numRef>
          </c:xVal>
          <c:yVal>
            <c:numRef>
              <c:f>Dane1!$G$35:$G$45</c:f>
              <c:numCache>
                <c:ptCount val="11"/>
                <c:pt idx="0">
                  <c:v>45</c:v>
                </c:pt>
                <c:pt idx="1">
                  <c:v>46.345780330814456</c:v>
                </c:pt>
                <c:pt idx="2">
                  <c:v>47.432903389703306</c:v>
                </c:pt>
                <c:pt idx="3">
                  <c:v>48.33424067272761</c:v>
                </c:pt>
                <c:pt idx="4">
                  <c:v>49.10400704031404</c:v>
                </c:pt>
                <c:pt idx="5">
                  <c:v>49.776148125924436</c:v>
                </c:pt>
                <c:pt idx="6">
                  <c:v>50.373031171402246</c:v>
                </c:pt>
                <c:pt idx="7">
                  <c:v>50.91012380833375</c:v>
                </c:pt>
                <c:pt idx="8">
                  <c:v>51.39855677001718</c:v>
                </c:pt>
                <c:pt idx="9">
                  <c:v>51.84660475765667</c:v>
                </c:pt>
                <c:pt idx="10">
                  <c:v>52.260586769505096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Dane1!$J$49</c:f>
              <c:strCache>
                <c:ptCount val="1"/>
                <c:pt idx="0">
                  <c:v>835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trendline>
            <c:name>Gęstość paliwa 835,0 kg/m3</c:name>
            <c:spPr>
              <a:ln w="25400">
                <a:solidFill>
                  <a:srgbClr val="99CC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Dane1!$E$50:$E$60</c:f>
              <c:numCach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</c:numCache>
            </c:numRef>
          </c:xVal>
          <c:yVal>
            <c:numRef>
              <c:f>Dane1!$G$50:$G$60</c:f>
              <c:numCache>
                <c:ptCount val="11"/>
                <c:pt idx="0">
                  <c:v>45</c:v>
                </c:pt>
                <c:pt idx="1">
                  <c:v>46.3255772862814</c:v>
                </c:pt>
                <c:pt idx="2">
                  <c:v>47.396380300160864</c:v>
                </c:pt>
                <c:pt idx="3">
                  <c:v>48.28418658050123</c:v>
                </c:pt>
                <c:pt idx="4">
                  <c:v>49.042397106581944</c:v>
                </c:pt>
                <c:pt idx="5">
                  <c:v>49.7044479152176</c:v>
                </c:pt>
                <c:pt idx="6">
                  <c:v>50.292370468055786</c:v>
                </c:pt>
                <c:pt idx="7">
                  <c:v>50.82140019441129</c:v>
                </c:pt>
                <c:pt idx="8">
                  <c:v>51.30250073144089</c:v>
                </c:pt>
                <c:pt idx="9">
                  <c:v>51.74382255936474</c:v>
                </c:pt>
                <c:pt idx="10">
                  <c:v>52.15158981474084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Dane1!$J$64</c:f>
              <c:strCache>
                <c:ptCount val="1"/>
                <c:pt idx="0">
                  <c:v>840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Gęstość paliwa 840,0 kg/m3</c:nam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Dane1!$E$65:$E$75</c:f>
              <c:numCach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</c:numCache>
            </c:numRef>
          </c:xVal>
          <c:yVal>
            <c:numRef>
              <c:f>Dane1!$G$65:$G$75</c:f>
              <c:numCache>
                <c:ptCount val="11"/>
                <c:pt idx="0">
                  <c:v>45</c:v>
                </c:pt>
                <c:pt idx="1">
                  <c:v>46.3053839601165</c:v>
                </c:pt>
                <c:pt idx="2">
                  <c:v>47.3598747794967</c:v>
                </c:pt>
                <c:pt idx="3">
                  <c:v>48.23415656603674</c:v>
                </c:pt>
                <c:pt idx="4">
                  <c:v>48.980816809374026</c:v>
                </c:pt>
                <c:pt idx="5">
                  <c:v>49.63278219480964</c:v>
                </c:pt>
                <c:pt idx="6">
                  <c:v>50.21174856531728</c:v>
                </c:pt>
                <c:pt idx="7">
                  <c:v>50.73271925963762</c:v>
                </c:pt>
                <c:pt idx="8">
                  <c:v>51.20649089916506</c:v>
                </c:pt>
                <c:pt idx="9">
                  <c:v>51.64108980289038</c:v>
                </c:pt>
                <c:pt idx="10">
                  <c:v>52.042645291308496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Dane1!$J$79</c:f>
              <c:strCache>
                <c:ptCount val="1"/>
                <c:pt idx="0">
                  <c:v>845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name>Gęstość paliwa 845,0 kg/m3</c:name>
            <c:spPr>
              <a:ln w="25400">
                <a:solidFill>
                  <a:srgbClr val="9933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Dane1!$E$80:$E$90</c:f>
              <c:numCach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</c:numCache>
            </c:numRef>
          </c:xVal>
          <c:yVal>
            <c:numRef>
              <c:f>Dane1!$G$80:$G$90</c:f>
              <c:numCache>
                <c:ptCount val="11"/>
                <c:pt idx="0">
                  <c:v>45</c:v>
                </c:pt>
                <c:pt idx="1">
                  <c:v>46.28519540322135</c:v>
                </c:pt>
                <c:pt idx="2">
                  <c:v>47.32337788072444</c:v>
                </c:pt>
                <c:pt idx="3">
                  <c:v>48.18413836768579</c:v>
                </c:pt>
                <c:pt idx="4">
                  <c:v>48.91925105623115</c:v>
                </c:pt>
                <c:pt idx="5">
                  <c:v>49.56113340044695</c:v>
                </c:pt>
                <c:pt idx="6">
                  <c:v>50.13114570389961</c:v>
                </c:pt>
                <c:pt idx="7">
                  <c:v>50.64405926957095</c:v>
                </c:pt>
                <c:pt idx="8">
                  <c:v>51.11050374253887</c:v>
                </c:pt>
                <c:pt idx="9">
                  <c:v>51.538381309889225</c:v>
                </c:pt>
                <c:pt idx="10">
                  <c:v>51.93372649844755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Dane1!$P$60:$P$61</c:f>
              <c:numCach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xVal>
          <c:yVal>
            <c:numRef>
              <c:f>Dane1!$Q$60:$Q$61</c:f>
              <c:numCach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yVal>
          <c:smooth val="0"/>
        </c:ser>
        <c:axId val="32819560"/>
        <c:axId val="26940585"/>
      </c:scatterChart>
      <c:valAx>
        <c:axId val="32819560"/>
        <c:scaling>
          <c:orientation val="minMax"/>
          <c:max val="0.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Dozowanie Petrocet 50 [%(m/m)]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0585"/>
        <c:crosses val="autoZero"/>
        <c:crossBetween val="midCat"/>
        <c:dispUnits/>
      </c:valAx>
      <c:valAx>
        <c:axId val="26940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Liczba cetanowa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95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8775"/>
          <c:y val="0.38125"/>
          <c:w val="0.20775"/>
          <c:h val="0.21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Krzywa czułości dla paliw o LC=49,0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635"/>
          <c:w val="0.9395"/>
          <c:h val="0.84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Dane1!$J$4</c:f>
              <c:strCache>
                <c:ptCount val="1"/>
                <c:pt idx="0">
                  <c:v>820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trendline>
            <c:name>Gęstość paliwa 820,0 kg/m3</c:nam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Dane2!$D$5:$D$15</c:f>
              <c:numCach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</c:numCache>
            </c:numRef>
          </c:xVal>
          <c:yVal>
            <c:numRef>
              <c:f>Dane2!$F$5:$F$15</c:f>
              <c:numCache>
                <c:ptCount val="11"/>
                <c:pt idx="0">
                  <c:v>49</c:v>
                </c:pt>
                <c:pt idx="1">
                  <c:v>50.42939037443727</c:v>
                </c:pt>
                <c:pt idx="2">
                  <c:v>51.58405373265718</c:v>
                </c:pt>
                <c:pt idx="3">
                  <c:v>52.54138889871409</c:v>
                </c:pt>
                <c:pt idx="4">
                  <c:v>53.358978969842326</c:v>
                </c:pt>
                <c:pt idx="5">
                  <c:v>54.07287853876669</c:v>
                </c:pt>
                <c:pt idx="6">
                  <c:v>54.70684446941337</c:v>
                </c:pt>
                <c:pt idx="7">
                  <c:v>55.27730535952491</c:v>
                </c:pt>
                <c:pt idx="8">
                  <c:v>55.796083467662115</c:v>
                </c:pt>
                <c:pt idx="9">
                  <c:v>56.2719675819962</c:v>
                </c:pt>
                <c:pt idx="10">
                  <c:v>56.71166928470142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Dane1!$J$19</c:f>
              <c:strCache>
                <c:ptCount val="1"/>
                <c:pt idx="0">
                  <c:v>825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name>Gęstość paliwa 825,0 kg/m3</c:nam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Dane2!$D$20:$D$30</c:f>
              <c:numCach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</c:numCache>
            </c:numRef>
          </c:xVal>
          <c:yVal>
            <c:numRef>
              <c:f>Dane2!$F$20:$F$30</c:f>
              <c:numCache>
                <c:ptCount val="11"/>
                <c:pt idx="0">
                  <c:v>49</c:v>
                </c:pt>
                <c:pt idx="1">
                  <c:v>50.40852356796806</c:v>
                </c:pt>
                <c:pt idx="2">
                  <c:v>51.546330693444325</c:v>
                </c:pt>
                <c:pt idx="3">
                  <c:v>52.489690301813475</c:v>
                </c:pt>
                <c:pt idx="4">
                  <c:v>53.29534486946381</c:v>
                </c:pt>
                <c:pt idx="5">
                  <c:v>53.998822649904355</c:v>
                </c:pt>
                <c:pt idx="6">
                  <c:v>54.62353369495823</c:v>
                </c:pt>
                <c:pt idx="7">
                  <c:v>55.18566677119535</c:v>
                </c:pt>
                <c:pt idx="8">
                  <c:v>55.69687155116654</c:v>
                </c:pt>
                <c:pt idx="9">
                  <c:v>56.1658085208345</c:v>
                </c:pt>
                <c:pt idx="10">
                  <c:v>56.599091284040334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Dane1!$J$34</c:f>
              <c:strCache>
                <c:ptCount val="1"/>
                <c:pt idx="0">
                  <c:v>830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name>Gęstość paliwa 830,0 kg/m3</c:nam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Dane2!$D$35:$D$45</c:f>
              <c:numCach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</c:numCache>
            </c:numRef>
          </c:xVal>
          <c:yVal>
            <c:numRef>
              <c:f>Dane2!$F$35:$F$45</c:f>
              <c:numCache>
                <c:ptCount val="11"/>
                <c:pt idx="0">
                  <c:v>49</c:v>
                </c:pt>
                <c:pt idx="1">
                  <c:v>50.38767658558576</c:v>
                </c:pt>
                <c:pt idx="2">
                  <c:v>51.508643492240914</c:v>
                </c:pt>
                <c:pt idx="3">
                  <c:v>52.43804082011786</c:v>
                </c:pt>
                <c:pt idx="4">
                  <c:v>53.23177122337366</c:v>
                </c:pt>
                <c:pt idx="5">
                  <c:v>53.92483711633948</c:v>
                </c:pt>
                <c:pt idx="6">
                  <c:v>54.54030206821718</c:v>
                </c:pt>
                <c:pt idx="7">
                  <c:v>55.094115242250794</c:v>
                </c:pt>
                <c:pt idx="8">
                  <c:v>55.59775388894302</c:v>
                </c:pt>
                <c:pt idx="9">
                  <c:v>56.059750313938956</c:v>
                </c:pt>
                <c:pt idx="10">
                  <c:v>56.48662023582887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Dane1!$J$49</c:f>
              <c:strCache>
                <c:ptCount val="1"/>
                <c:pt idx="0">
                  <c:v>835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trendline>
            <c:name>Gęstość paliwa 835,0 kg/m3</c:name>
            <c:spPr>
              <a:ln w="25400">
                <a:solidFill>
                  <a:srgbClr val="99CC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Dane2!$D$50:$D$60</c:f>
              <c:numCach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</c:numCache>
            </c:numRef>
          </c:xVal>
          <c:yVal>
            <c:numRef>
              <c:f>Dane2!$F$50:$F$60</c:f>
              <c:numCache>
                <c:ptCount val="11"/>
                <c:pt idx="0">
                  <c:v>49</c:v>
                </c:pt>
                <c:pt idx="1">
                  <c:v>50.36684458855464</c:v>
                </c:pt>
                <c:pt idx="2">
                  <c:v>51.47098338157439</c:v>
                </c:pt>
                <c:pt idx="3">
                  <c:v>52.38642846540819</c:v>
                </c:pt>
                <c:pt idx="4">
                  <c:v>53.168243275667834</c:v>
                </c:pt>
                <c:pt idx="5">
                  <c:v>53.85090476549346</c:v>
                </c:pt>
                <c:pt idx="6">
                  <c:v>54.45713027052638</c:v>
                </c:pt>
                <c:pt idx="7">
                  <c:v>55.0026295229178</c:v>
                </c:pt>
                <c:pt idx="8">
                  <c:v>55.49870747506374</c:v>
                </c:pt>
                <c:pt idx="9">
                  <c:v>55.953768344431026</c:v>
                </c:pt>
                <c:pt idx="10">
                  <c:v>56.37423003472155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Dane1!$J$64</c:f>
              <c:strCache>
                <c:ptCount val="1"/>
                <c:pt idx="0">
                  <c:v>840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Gęstość paliwa 840,0 kg/m3</c:nam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Dane2!$D$65:$D$75</c:f>
              <c:numCach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</c:numCache>
            </c:numRef>
          </c:xVal>
          <c:yVal>
            <c:numRef>
              <c:f>Dane2!$F$65:$F$75</c:f>
              <c:numCache>
                <c:ptCount val="11"/>
                <c:pt idx="0">
                  <c:v>49</c:v>
                </c:pt>
                <c:pt idx="1">
                  <c:v>50.34602261243973</c:v>
                </c:pt>
                <c:pt idx="2">
                  <c:v>51.43334138673291</c:v>
                </c:pt>
                <c:pt idx="3">
                  <c:v>52.33484093803894</c:v>
                </c:pt>
                <c:pt idx="4">
                  <c:v>53.104745887117716</c:v>
                </c:pt>
                <c:pt idx="5">
                  <c:v>53.77700797868348</c:v>
                </c:pt>
                <c:pt idx="6">
                  <c:v>54.37399848136738</c:v>
                </c:pt>
                <c:pt idx="7">
                  <c:v>54.91118781140251</c:v>
                </c:pt>
                <c:pt idx="8">
                  <c:v>55.399708705959604</c:v>
                </c:pt>
                <c:pt idx="9">
                  <c:v>55.84783735594209</c:v>
                </c:pt>
                <c:pt idx="10">
                  <c:v>56.261893897215835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Dane1!$J$79</c:f>
              <c:strCache>
                <c:ptCount val="1"/>
                <c:pt idx="0">
                  <c:v>845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name>Gęstość paliwa 845,0 kg/m3</c:name>
            <c:spPr>
              <a:ln w="25400">
                <a:solidFill>
                  <a:srgbClr val="9933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Dane2!$D$80:$D$90</c:f>
              <c:numCache>
                <c:ptCount val="1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</c:numCache>
            </c:numRef>
          </c:xVal>
          <c:yVal>
            <c:numRef>
              <c:f>Dane2!$F$80:$F$90</c:f>
              <c:numCache>
                <c:ptCount val="11"/>
                <c:pt idx="0">
                  <c:v>49</c:v>
                </c:pt>
                <c:pt idx="1">
                  <c:v>50.325205554069434</c:v>
                </c:pt>
                <c:pt idx="2">
                  <c:v>51.39570828219638</c:v>
                </c:pt>
                <c:pt idx="3">
                  <c:v>52.2832655946374</c:v>
                </c:pt>
                <c:pt idx="4">
                  <c:v>53.0412634954122</c:v>
                </c:pt>
                <c:pt idx="5">
                  <c:v>53.70312864485313</c:v>
                </c:pt>
                <c:pt idx="6">
                  <c:v>54.29088632631543</c:v>
                </c:pt>
                <c:pt idx="7">
                  <c:v>54.81976769663585</c:v>
                </c:pt>
                <c:pt idx="8">
                  <c:v>55.300733318433686</c:v>
                </c:pt>
                <c:pt idx="9">
                  <c:v>55.74193138628637</c:v>
                </c:pt>
                <c:pt idx="10">
                  <c:v>56.1495842913146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Dane2!$O$60:$O$61</c:f>
              <c:numCach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xVal>
          <c:yVal>
            <c:numRef>
              <c:f>Dane2!$P$60:$P$61</c:f>
              <c:numCach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yVal>
          <c:smooth val="0"/>
        </c:ser>
        <c:axId val="41138674"/>
        <c:axId val="34703747"/>
      </c:scatterChart>
      <c:valAx>
        <c:axId val="41138674"/>
        <c:scaling>
          <c:orientation val="minMax"/>
          <c:max val="0.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Dozowanie Petrocet 50 [%(m/m)]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3747"/>
        <c:crosses val="autoZero"/>
        <c:crossBetween val="midCat"/>
        <c:dispUnits/>
      </c:valAx>
      <c:valAx>
        <c:axId val="34703747"/>
        <c:scaling>
          <c:orientation val="minMax"/>
          <c:max val="58"/>
          <c:min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Liczba cetanowa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8674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8775"/>
          <c:y val="0.38125"/>
          <c:w val="0.20775"/>
          <c:h val="0.21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-0.00025</cdr:y>
    </cdr:from>
    <cdr:to>
      <cdr:x>0.0895</cdr:x>
      <cdr:y>0.0435</cdr:y>
    </cdr:to>
    <cdr:sp>
      <cdr:nvSpPr>
        <cdr:cNvPr id="1" name="pole tekstowe 1"/>
        <cdr:cNvSpPr txBox="1">
          <a:spLocks noChangeArrowheads="1"/>
        </cdr:cNvSpPr>
      </cdr:nvSpPr>
      <cdr:spPr>
        <a:xfrm>
          <a:off x="28575" y="0"/>
          <a:ext cx="800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rys. 2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0.006</cdr:y>
    </cdr:from>
    <cdr:to>
      <cdr:x>0.1215</cdr:x>
      <cdr:y>0.05875</cdr:y>
    </cdr:to>
    <cdr:sp>
      <cdr:nvSpPr>
        <cdr:cNvPr id="1" name="pole tekstowe 1"/>
        <cdr:cNvSpPr txBox="1">
          <a:spLocks noChangeArrowheads="1"/>
        </cdr:cNvSpPr>
      </cdr:nvSpPr>
      <cdr:spPr>
        <a:xfrm>
          <a:off x="409575" y="28575"/>
          <a:ext cx="714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rys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 3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832256400" y="83225640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0.086</cdr:x>
      <cdr:y>0.044</cdr:y>
    </cdr:to>
    <cdr:sp>
      <cdr:nvSpPr>
        <cdr:cNvPr id="1" name="pole tekstowe 1"/>
        <cdr:cNvSpPr txBox="1">
          <a:spLocks noChangeArrowheads="1"/>
        </cdr:cNvSpPr>
      </cdr:nvSpPr>
      <cdr:spPr>
        <a:xfrm>
          <a:off x="0" y="0"/>
          <a:ext cx="800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rys. 1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ysunek%203%20do%20Petrocet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 3"/>
      <sheetName val="Euro 3 delta"/>
      <sheetName val="Euro 4"/>
      <sheetName val="Euro 4 delta"/>
      <sheetName val="Ekodiesel Ultra B"/>
      <sheetName val="Ekodiesel Ultra B delta"/>
      <sheetName val="Zmiana liczby -porównanie"/>
      <sheetName val="Rysunek 3"/>
      <sheetName val="Dane1"/>
      <sheetName val="LC=45"/>
      <sheetName val="Dane2"/>
      <sheetName val="LC=49"/>
    </sheetNames>
    <sheetDataSet>
      <sheetData sheetId="8">
        <row r="35">
          <cell r="G35">
            <v>45</v>
          </cell>
          <cell r="L35">
            <v>0</v>
          </cell>
          <cell r="P35">
            <v>47</v>
          </cell>
          <cell r="U35">
            <v>49</v>
          </cell>
        </row>
        <row r="36">
          <cell r="G36">
            <v>46.345780330814456</v>
          </cell>
          <cell r="L36">
            <v>200</v>
          </cell>
          <cell r="P36">
            <v>48.36701380538231</v>
          </cell>
          <cell r="U36">
            <v>50.36701380538231</v>
          </cell>
        </row>
        <row r="37">
          <cell r="G37">
            <v>47.432903389703306</v>
          </cell>
          <cell r="L37">
            <v>400</v>
          </cell>
          <cell r="P37">
            <v>49.471289291970166</v>
          </cell>
          <cell r="U37">
            <v>51.471289291970166</v>
          </cell>
        </row>
        <row r="38">
          <cell r="G38">
            <v>48.33424067272761</v>
          </cell>
          <cell r="L38">
            <v>600</v>
          </cell>
          <cell r="P38">
            <v>50.38684770888827</v>
          </cell>
          <cell r="U38">
            <v>52.38684770888827</v>
          </cell>
        </row>
        <row r="39">
          <cell r="G39">
            <v>49.10400704031404</v>
          </cell>
          <cell r="L39">
            <v>800</v>
          </cell>
          <cell r="P39">
            <v>51.168759308660874</v>
          </cell>
          <cell r="U39">
            <v>53.168759308660874</v>
          </cell>
        </row>
        <row r="40">
          <cell r="G40">
            <v>49.776148125924436</v>
          </cell>
          <cell r="L40">
            <v>1000</v>
          </cell>
          <cell r="P40">
            <v>51.85150531271193</v>
          </cell>
          <cell r="U40">
            <v>53.85150531271193</v>
          </cell>
        </row>
        <row r="41">
          <cell r="G41">
            <v>50.373031171402246</v>
          </cell>
          <cell r="L41">
            <v>1200</v>
          </cell>
          <cell r="P41">
            <v>52.45780586911328</v>
          </cell>
          <cell r="U41">
            <v>54.45780586911328</v>
          </cell>
        </row>
        <row r="42">
          <cell r="G42">
            <v>50.91012380833375</v>
          </cell>
          <cell r="L42">
            <v>1400</v>
          </cell>
          <cell r="P42">
            <v>53.00337265489786</v>
          </cell>
          <cell r="U42">
            <v>55.00337265489786</v>
          </cell>
        </row>
        <row r="43">
          <cell r="G43">
            <v>51.39855677001718</v>
          </cell>
          <cell r="L43">
            <v>1600</v>
          </cell>
          <cell r="P43">
            <v>53.49951202202692</v>
          </cell>
          <cell r="U43">
            <v>55.49951202202692</v>
          </cell>
        </row>
        <row r="44">
          <cell r="G44">
            <v>51.84660475765667</v>
          </cell>
          <cell r="L44">
            <v>1800</v>
          </cell>
          <cell r="P44">
            <v>53.95462922841845</v>
          </cell>
          <cell r="U44">
            <v>55.95462922841845</v>
          </cell>
        </row>
        <row r="45">
          <cell r="G45">
            <v>52.260586769505096</v>
          </cell>
          <cell r="L45">
            <v>2000</v>
          </cell>
          <cell r="P45">
            <v>54.37514297231768</v>
          </cell>
          <cell r="U45">
            <v>56.37514297231768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90"/>
  <sheetViews>
    <sheetView zoomScale="90" zoomScaleNormal="90" zoomScalePageLayoutView="0" workbookViewId="0" topLeftCell="B38">
      <selection activeCell="B1" sqref="B1:E9"/>
    </sheetView>
  </sheetViews>
  <sheetFormatPr defaultColWidth="9.140625" defaultRowHeight="12.75"/>
  <sheetData>
    <row r="2" spans="6:13" ht="12.75">
      <c r="F2" s="9" t="s">
        <v>2</v>
      </c>
    </row>
    <row r="3" spans="6:13" ht="12.75">
      <c r="F3" s="9">
        <v>45</v>
      </c>
      <c r="J3" t="s">
        <v>5</v>
      </c>
      <c r="K3" t="s">
        <v>1</v>
      </c>
    </row>
    <row r="4" spans="4:13" ht="12.75">
      <c r="D4" s="7" t="s">
        <v>1</v>
      </c>
      <c r="E4" s="6" t="s">
        <v>0</v>
      </c>
      <c r="F4" s="8" t="s">
        <v>4</v>
      </c>
      <c r="G4" s="6" t="s">
        <v>3</v>
      </c>
      <c r="J4">
        <v>820</v>
      </c>
      <c r="K4">
        <f>141.5/(J4/1000)-131.5</f>
        <v>41.0609756097561</v>
      </c>
    </row>
    <row r="5" spans="5:13" ht="12.75">
      <c r="E5" s="1">
        <v>0</v>
      </c>
      <c r="F5" s="2"/>
      <c r="G5" s="1">
        <v>45</v>
      </c>
    </row>
    <row r="6" spans="2:13" ht="12.75">
      <c r="B6" s="3"/>
      <c r="D6">
        <f>K4</f>
        <v>41.0609756097561</v>
      </c>
      <c r="E6" s="5">
        <v>0.02</v>
      </c>
      <c r="F6" s="2">
        <f>0.16*($F$3^0.36)*(D6^0.57)*(E6^0.032)*LN(1+17.5*E6)</f>
        <v>1.3862347112826596</v>
      </c>
      <c r="G6" s="4">
        <f>F6+45</f>
        <v>46.38623471128266</v>
      </c>
    </row>
    <row r="7" spans="2:13" ht="12.75">
      <c r="B7" s="3"/>
      <c r="D7">
        <f>D6</f>
        <v>41.0609756097561</v>
      </c>
      <c r="E7" s="5">
        <v>0.04</v>
      </c>
      <c r="F7" s="2">
        <f aca="true" t="shared" si="0" ref="F7:F12">0.16*($F$3^0.36)*(D7^0.57)*(E7^0.032)*LN(1+17.5*E7)</f>
        <v>2.50603687004618</v>
      </c>
      <c r="G7" s="4">
        <f aca="true" t="shared" si="1" ref="G7:G15">F7+45</f>
        <v>47.50603687004618</v>
      </c>
    </row>
    <row r="8" spans="2:13" ht="12.75">
      <c r="B8" s="3"/>
      <c r="D8">
        <f aca="true" t="shared" si="2" ref="D8:D15">D7</f>
        <v>41.0609756097561</v>
      </c>
      <c r="E8" s="5">
        <v>0.06</v>
      </c>
      <c r="F8" s="2">
        <f t="shared" si="0"/>
        <v>3.4344685016374394</v>
      </c>
      <c r="G8" s="4">
        <f t="shared" si="1"/>
        <v>48.43446850163744</v>
      </c>
    </row>
    <row r="9" spans="2:7" ht="12.75">
      <c r="B9" s="3"/>
      <c r="D9">
        <f t="shared" si="2"/>
        <v>41.0609756097561</v>
      </c>
      <c r="E9" s="5">
        <v>0.08</v>
      </c>
      <c r="F9" s="2">
        <f t="shared" si="0"/>
        <v>4.227374174200275</v>
      </c>
      <c r="G9" s="4">
        <f t="shared" si="1"/>
        <v>49.22737417420028</v>
      </c>
    </row>
    <row r="10" spans="2:13" ht="12.75">
      <c r="B10" s="3"/>
      <c r="D10">
        <f t="shared" si="2"/>
        <v>41.0609756097561</v>
      </c>
      <c r="E10" s="5">
        <v>0.1</v>
      </c>
      <c r="F10" s="2">
        <f t="shared" si="0"/>
        <v>4.919719932581561</v>
      </c>
      <c r="G10" s="4">
        <f t="shared" si="1"/>
        <v>49.91971993258156</v>
      </c>
      <c r="K10" s="1"/>
    </row>
    <row r="11" spans="4:13" ht="12.75">
      <c r="D11">
        <f t="shared" si="2"/>
        <v>41.0609756097561</v>
      </c>
      <c r="E11" s="5">
        <v>0.12</v>
      </c>
      <c r="F11" s="2">
        <f t="shared" si="0"/>
        <v>5.534545381632891</v>
      </c>
      <c r="G11" s="4">
        <f t="shared" si="1"/>
        <v>50.53454538163289</v>
      </c>
    </row>
    <row r="12" spans="4:13" ht="12.75">
      <c r="D12">
        <f t="shared" si="2"/>
        <v>41.0609756097561</v>
      </c>
      <c r="E12" s="5">
        <v>0.14</v>
      </c>
      <c r="F12" s="2">
        <f t="shared" si="0"/>
        <v>6.0877831125173945</v>
      </c>
      <c r="G12" s="4">
        <f t="shared" si="1"/>
        <v>51.08778311251739</v>
      </c>
    </row>
    <row r="13" spans="2:13" ht="12.75">
      <c r="B13" s="3"/>
      <c r="D13">
        <f t="shared" si="2"/>
        <v>41.0609756097561</v>
      </c>
      <c r="E13" s="5">
        <v>0.16</v>
      </c>
      <c r="F13" s="2">
        <f>0.16*($F$3^0.36)*(D13^0.57)*(E13^0.032)*LN(1+17.5*E13)</f>
        <v>6.590898450226633</v>
      </c>
      <c r="G13" s="4">
        <f t="shared" si="1"/>
        <v>51.59089845022663</v>
      </c>
    </row>
    <row r="14" spans="2:13" ht="12.75">
      <c r="B14" s="3"/>
      <c r="D14">
        <f t="shared" si="2"/>
        <v>41.0609756097561</v>
      </c>
      <c r="E14" s="5">
        <v>0.18</v>
      </c>
      <c r="F14" s="2">
        <f>0.16*($F$3^0.36)*(D14^0.57)*(E14^0.032)*LN(1+17.5*E14)</f>
        <v>7.052414834858526</v>
      </c>
      <c r="G14" s="4">
        <f t="shared" si="1"/>
        <v>52.052414834858524</v>
      </c>
    </row>
    <row r="15" spans="2:13" ht="12.75">
      <c r="B15" s="3"/>
      <c r="D15">
        <f t="shared" si="2"/>
        <v>41.0609756097561</v>
      </c>
      <c r="E15" s="5">
        <v>0.2</v>
      </c>
      <c r="F15" s="2">
        <f>0.16*($F$3^0.36)*(D15^0.57)*(E15^0.032)*LN(1+17.5*E15)</f>
        <v>7.478841214803915</v>
      </c>
      <c r="G15" s="4">
        <f t="shared" si="1"/>
        <v>52.478841214803914</v>
      </c>
    </row>
    <row r="16" spans="2:13" ht="12.75">
      <c r="B16" s="3"/>
      <c r="E16" s="5"/>
      <c r="F16" s="2"/>
    </row>
    <row r="17" spans="2:13" ht="12.75">
      <c r="B17" s="3"/>
      <c r="F17" s="9" t="s">
        <v>2</v>
      </c>
    </row>
    <row r="18" spans="2:11" ht="12.75">
      <c r="B18" s="3"/>
      <c r="F18" s="9">
        <v>45</v>
      </c>
      <c r="J18" t="s">
        <v>5</v>
      </c>
      <c r="K18" t="s">
        <v>1</v>
      </c>
    </row>
    <row r="19" spans="4:11" ht="12.75">
      <c r="D19" s="7" t="s">
        <v>1</v>
      </c>
      <c r="E19" s="6" t="s">
        <v>0</v>
      </c>
      <c r="F19" s="8" t="s">
        <v>4</v>
      </c>
      <c r="G19" s="6" t="s">
        <v>3</v>
      </c>
      <c r="J19">
        <v>825</v>
      </c>
      <c r="K19">
        <f>141.5/(J19/1000)-131.5</f>
        <v>40.01515151515153</v>
      </c>
    </row>
    <row r="20" spans="5:7" ht="12.75">
      <c r="E20" s="1">
        <v>0</v>
      </c>
      <c r="G20" s="1">
        <v>45</v>
      </c>
    </row>
    <row r="21" spans="4:7" ht="12.75">
      <c r="D21">
        <f>K19</f>
        <v>40.01515151515153</v>
      </c>
      <c r="E21" s="5">
        <v>0.02</v>
      </c>
      <c r="F21" s="2">
        <f>0.16*($F$3^0.36)*(D21^0.57)*(E21^0.032)*LN(1+17.5*E21)</f>
        <v>1.3659979082661193</v>
      </c>
      <c r="G21" s="4">
        <f>F21+45</f>
        <v>46.36599790826612</v>
      </c>
    </row>
    <row r="22" spans="4:7" ht="12.75">
      <c r="D22">
        <f>D21</f>
        <v>40.01515151515153</v>
      </c>
      <c r="E22" s="5">
        <v>0.04</v>
      </c>
      <c r="F22" s="2">
        <f aca="true" t="shared" si="3" ref="F22:F27">0.16*($F$3^0.36)*(D22^0.57)*(E22^0.032)*LN(1+17.5*E22)</f>
        <v>2.469452751874455</v>
      </c>
      <c r="G22" s="4">
        <f aca="true" t="shared" si="4" ref="G22:G30">F22+45</f>
        <v>47.46945275187446</v>
      </c>
    </row>
    <row r="23" spans="4:7" ht="12.75">
      <c r="D23">
        <f aca="true" t="shared" si="5" ref="D23:D30">D22</f>
        <v>40.01515151515153</v>
      </c>
      <c r="E23" s="5">
        <v>0.06</v>
      </c>
      <c r="F23" s="2">
        <f t="shared" si="3"/>
        <v>3.384330771014723</v>
      </c>
      <c r="G23" s="4">
        <f t="shared" si="4"/>
        <v>48.384330771014724</v>
      </c>
    </row>
    <row r="24" spans="4:7" ht="12.75">
      <c r="D24">
        <f t="shared" si="5"/>
        <v>40.01515151515153</v>
      </c>
      <c r="E24" s="5">
        <v>0.08</v>
      </c>
      <c r="F24" s="2">
        <f t="shared" si="3"/>
        <v>4.165661292720526</v>
      </c>
      <c r="G24" s="4">
        <f t="shared" si="4"/>
        <v>49.16566129272053</v>
      </c>
    </row>
    <row r="25" spans="4:11" ht="12.75">
      <c r="D25">
        <f t="shared" si="5"/>
        <v>40.01515151515153</v>
      </c>
      <c r="E25" s="5">
        <v>0.1</v>
      </c>
      <c r="F25" s="2">
        <f t="shared" si="3"/>
        <v>4.847899913675758</v>
      </c>
      <c r="G25" s="4">
        <f t="shared" si="4"/>
        <v>49.84789991367576</v>
      </c>
      <c r="K25" s="1"/>
    </row>
    <row r="26" spans="4:7" ht="12.75">
      <c r="D26">
        <f t="shared" si="5"/>
        <v>40.01515151515153</v>
      </c>
      <c r="E26" s="5">
        <v>0.12</v>
      </c>
      <c r="F26" s="2">
        <f t="shared" si="3"/>
        <v>5.453749897460824</v>
      </c>
      <c r="G26" s="4">
        <f t="shared" si="4"/>
        <v>50.453749897460824</v>
      </c>
    </row>
    <row r="27" spans="4:7" ht="12.75">
      <c r="D27">
        <f t="shared" si="5"/>
        <v>40.01515151515153</v>
      </c>
      <c r="E27" s="5">
        <v>0.14</v>
      </c>
      <c r="F27" s="2">
        <f t="shared" si="3"/>
        <v>5.998911244966594</v>
      </c>
      <c r="G27" s="4">
        <f t="shared" si="4"/>
        <v>50.99891124496659</v>
      </c>
    </row>
    <row r="28" spans="4:7" ht="12.75">
      <c r="D28">
        <f t="shared" si="5"/>
        <v>40.01515151515153</v>
      </c>
      <c r="E28" s="5">
        <v>0.16</v>
      </c>
      <c r="F28" s="2">
        <f>0.16*($F$3^0.36)*(D28^0.57)*(E28^0.032)*LN(1+17.5*E28)</f>
        <v>6.494681905832183</v>
      </c>
      <c r="G28" s="4">
        <f t="shared" si="4"/>
        <v>51.49468190583218</v>
      </c>
    </row>
    <row r="29" spans="4:7" ht="12.75">
      <c r="D29">
        <f t="shared" si="5"/>
        <v>40.01515151515153</v>
      </c>
      <c r="E29" s="5">
        <v>0.18</v>
      </c>
      <c r="F29" s="2">
        <f>0.16*($F$3^0.36)*(D29^0.57)*(E29^0.032)*LN(1+17.5*E29)</f>
        <v>6.9494608916032</v>
      </c>
      <c r="G29" s="4">
        <f t="shared" si="4"/>
        <v>51.9494608916032</v>
      </c>
    </row>
    <row r="30" spans="4:7" ht="12.75">
      <c r="D30">
        <f t="shared" si="5"/>
        <v>40.01515151515153</v>
      </c>
      <c r="E30" s="5">
        <v>0.2</v>
      </c>
      <c r="F30" s="2">
        <f>0.16*($F$3^0.36)*(D30^0.57)*(E30^0.032)*LN(1+17.5*E30)</f>
        <v>7.3696621304655</v>
      </c>
      <c r="G30" s="4">
        <f t="shared" si="4"/>
        <v>52.3696621304655</v>
      </c>
    </row>
    <row r="32" ht="12.75">
      <c r="F32" s="9" t="s">
        <v>2</v>
      </c>
    </row>
    <row r="33" spans="6:11" ht="12.75">
      <c r="F33" s="9">
        <v>45</v>
      </c>
      <c r="J33" t="s">
        <v>5</v>
      </c>
      <c r="K33" t="s">
        <v>1</v>
      </c>
    </row>
    <row r="34" spans="4:11" ht="12.75">
      <c r="D34" s="7" t="s">
        <v>1</v>
      </c>
      <c r="E34" s="6" t="s">
        <v>0</v>
      </c>
      <c r="F34" s="8" t="s">
        <v>4</v>
      </c>
      <c r="G34" s="6" t="s">
        <v>3</v>
      </c>
      <c r="J34">
        <v>830</v>
      </c>
      <c r="K34">
        <f>141.5/(J34/1000)-131.5</f>
        <v>38.981927710843394</v>
      </c>
    </row>
    <row r="35" spans="5:7" ht="12.75">
      <c r="E35" s="1">
        <v>0</v>
      </c>
      <c r="G35" s="1">
        <v>45</v>
      </c>
    </row>
    <row r="36" spans="4:7" ht="12.75">
      <c r="D36">
        <f>K34</f>
        <v>38.981927710843394</v>
      </c>
      <c r="E36" s="5">
        <v>0.02</v>
      </c>
      <c r="F36" s="2">
        <f>0.16*($F$3^0.36)*(D36^0.57)*(E36^0.032)*LN(1+17.5*E36)</f>
        <v>1.345780330814455</v>
      </c>
      <c r="G36" s="4">
        <f>F36+45</f>
        <v>46.345780330814456</v>
      </c>
    </row>
    <row r="37" spans="4:7" ht="12.75">
      <c r="D37">
        <f>D36</f>
        <v>38.981927710843394</v>
      </c>
      <c r="E37" s="5">
        <v>0.04</v>
      </c>
      <c r="F37" s="2">
        <f aca="true" t="shared" si="6" ref="F37:F42">0.16*($F$3^0.36)*(D37^0.57)*(E37^0.032)*LN(1+17.5*E37)</f>
        <v>2.4329033897033083</v>
      </c>
      <c r="G37" s="4">
        <f aca="true" t="shared" si="7" ref="G37:G45">F37+45</f>
        <v>47.432903389703306</v>
      </c>
    </row>
    <row r="38" spans="4:7" ht="12.75">
      <c r="D38">
        <f aca="true" t="shared" si="8" ref="D38:D45">D37</f>
        <v>38.981927710843394</v>
      </c>
      <c r="E38" s="5">
        <v>0.06</v>
      </c>
      <c r="F38" s="2">
        <f t="shared" si="6"/>
        <v>3.3342406727276095</v>
      </c>
      <c r="G38" s="4">
        <f t="shared" si="7"/>
        <v>48.33424067272761</v>
      </c>
    </row>
    <row r="39" spans="4:7" ht="12.75">
      <c r="D39">
        <f t="shared" si="8"/>
        <v>38.981927710843394</v>
      </c>
      <c r="E39" s="5">
        <v>0.08</v>
      </c>
      <c r="F39" s="2">
        <f t="shared" si="6"/>
        <v>4.104007040314036</v>
      </c>
      <c r="G39" s="4">
        <f t="shared" si="7"/>
        <v>49.10400704031404</v>
      </c>
    </row>
    <row r="40" spans="4:11" ht="12.75">
      <c r="D40">
        <f t="shared" si="8"/>
        <v>38.981927710843394</v>
      </c>
      <c r="E40" s="5">
        <v>0.1</v>
      </c>
      <c r="F40" s="2">
        <f t="shared" si="6"/>
        <v>4.77614812592444</v>
      </c>
      <c r="G40" s="4">
        <f t="shared" si="7"/>
        <v>49.776148125924436</v>
      </c>
      <c r="K40" s="1"/>
    </row>
    <row r="41" spans="4:7" ht="12.75">
      <c r="D41">
        <f t="shared" si="8"/>
        <v>38.981927710843394</v>
      </c>
      <c r="E41" s="5">
        <v>0.12</v>
      </c>
      <c r="F41" s="2">
        <f t="shared" si="6"/>
        <v>5.373031171402248</v>
      </c>
      <c r="G41" s="4">
        <f t="shared" si="7"/>
        <v>50.373031171402246</v>
      </c>
    </row>
    <row r="42" spans="4:7" ht="12.75">
      <c r="D42">
        <f t="shared" si="8"/>
        <v>38.981927710843394</v>
      </c>
      <c r="E42" s="5">
        <v>0.14</v>
      </c>
      <c r="F42" s="2">
        <f t="shared" si="6"/>
        <v>5.9101238083337515</v>
      </c>
      <c r="G42" s="4">
        <f t="shared" si="7"/>
        <v>50.91012380833375</v>
      </c>
    </row>
    <row r="43" spans="4:7" ht="12.75">
      <c r="D43">
        <f t="shared" si="8"/>
        <v>38.981927710843394</v>
      </c>
      <c r="E43" s="5">
        <v>0.16</v>
      </c>
      <c r="F43" s="2">
        <f>0.16*($F$3^0.36)*(D43^0.57)*(E43^0.032)*LN(1+17.5*E43)</f>
        <v>6.3985567700171835</v>
      </c>
      <c r="G43" s="4">
        <f t="shared" si="7"/>
        <v>51.39855677001718</v>
      </c>
    </row>
    <row r="44" spans="4:7" ht="12.75">
      <c r="D44">
        <f t="shared" si="8"/>
        <v>38.981927710843394</v>
      </c>
      <c r="E44" s="5">
        <v>0.18</v>
      </c>
      <c r="F44" s="2">
        <f>0.16*($F$3^0.36)*(D44^0.57)*(E44^0.032)*LN(1+17.5*E44)</f>
        <v>6.84660475765667</v>
      </c>
      <c r="G44" s="4">
        <f t="shared" si="7"/>
        <v>51.84660475765667</v>
      </c>
    </row>
    <row r="45" spans="4:7" ht="12.75">
      <c r="D45">
        <f t="shared" si="8"/>
        <v>38.981927710843394</v>
      </c>
      <c r="E45" s="5">
        <v>0.2</v>
      </c>
      <c r="F45" s="2">
        <f>0.16*($F$3^0.36)*(D45^0.57)*(E45^0.032)*LN(1+17.5*E45)</f>
        <v>7.260586769505096</v>
      </c>
      <c r="G45" s="4">
        <f t="shared" si="7"/>
        <v>52.260586769505096</v>
      </c>
    </row>
    <row r="47" ht="12.75">
      <c r="F47" s="9" t="s">
        <v>2</v>
      </c>
    </row>
    <row r="48" spans="6:11" ht="12.75">
      <c r="F48" s="9">
        <v>45</v>
      </c>
      <c r="J48" t="s">
        <v>5</v>
      </c>
      <c r="K48" t="s">
        <v>1</v>
      </c>
    </row>
    <row r="49" spans="4:11" ht="12.75">
      <c r="D49" s="7" t="s">
        <v>1</v>
      </c>
      <c r="E49" s="6" t="s">
        <v>0</v>
      </c>
      <c r="F49" s="8" t="s">
        <v>4</v>
      </c>
      <c r="G49" s="6" t="s">
        <v>3</v>
      </c>
      <c r="J49">
        <v>835</v>
      </c>
      <c r="K49">
        <f>141.5/(J49/1000)-131.5</f>
        <v>37.961077844311376</v>
      </c>
    </row>
    <row r="50" spans="5:7" ht="12.75">
      <c r="E50" s="1">
        <v>0</v>
      </c>
      <c r="G50" s="1">
        <v>45</v>
      </c>
    </row>
    <row r="51" spans="4:7" ht="12.75">
      <c r="D51">
        <f>K49</f>
        <v>37.961077844311376</v>
      </c>
      <c r="E51" s="5">
        <v>0.02</v>
      </c>
      <c r="F51" s="2">
        <f>0.16*($F$3^0.36)*(D51^0.57)*(E51^0.032)*LN(1+17.5*E51)</f>
        <v>1.3255772862814013</v>
      </c>
      <c r="G51" s="4">
        <f>F51+45</f>
        <v>46.3255772862814</v>
      </c>
    </row>
    <row r="52" spans="4:7" ht="12.75">
      <c r="D52">
        <f>D51</f>
        <v>37.961077844311376</v>
      </c>
      <c r="E52" s="5">
        <v>0.04</v>
      </c>
      <c r="F52" s="2">
        <f aca="true" t="shared" si="9" ref="F52:F57">0.16*($F$3^0.36)*(D52^0.57)*(E52^0.032)*LN(1+17.5*E52)</f>
        <v>2.396380300160866</v>
      </c>
      <c r="G52" s="4">
        <f aca="true" t="shared" si="10" ref="G52:G60">F52+45</f>
        <v>47.396380300160864</v>
      </c>
    </row>
    <row r="53" spans="4:7" ht="12.75">
      <c r="D53">
        <f aca="true" t="shared" si="11" ref="D53:D60">D52</f>
        <v>37.961077844311376</v>
      </c>
      <c r="E53" s="5">
        <v>0.06</v>
      </c>
      <c r="F53" s="2">
        <f t="shared" si="9"/>
        <v>3.2841865805012294</v>
      </c>
      <c r="G53" s="4">
        <f t="shared" si="10"/>
        <v>48.28418658050123</v>
      </c>
    </row>
    <row r="54" spans="4:7" ht="12.75">
      <c r="D54">
        <f t="shared" si="11"/>
        <v>37.961077844311376</v>
      </c>
      <c r="E54" s="5">
        <v>0.08</v>
      </c>
      <c r="F54" s="2">
        <f>0.16*($F$3^0.36)*(D54^0.57)*(E54^0.032)*LN(1+17.5*E54)</f>
        <v>4.0423971065819435</v>
      </c>
      <c r="G54" s="4">
        <f t="shared" si="10"/>
        <v>49.042397106581944</v>
      </c>
    </row>
    <row r="55" spans="4:11" ht="12.75">
      <c r="D55">
        <f t="shared" si="11"/>
        <v>37.961077844311376</v>
      </c>
      <c r="E55" s="5">
        <v>0.1</v>
      </c>
      <c r="F55" s="2">
        <f t="shared" si="9"/>
        <v>4.704447915217602</v>
      </c>
      <c r="G55" s="4">
        <f t="shared" si="10"/>
        <v>49.7044479152176</v>
      </c>
      <c r="K55" s="1"/>
    </row>
    <row r="56" spans="4:7" ht="12.75">
      <c r="D56">
        <f t="shared" si="11"/>
        <v>37.961077844311376</v>
      </c>
      <c r="E56" s="5">
        <v>0.12</v>
      </c>
      <c r="F56" s="2">
        <f t="shared" si="9"/>
        <v>5.292370468055788</v>
      </c>
      <c r="G56" s="4">
        <f t="shared" si="10"/>
        <v>50.292370468055786</v>
      </c>
    </row>
    <row r="57" spans="4:7" ht="12.75">
      <c r="D57">
        <f t="shared" si="11"/>
        <v>37.961077844311376</v>
      </c>
      <c r="E57" s="5">
        <v>0.14</v>
      </c>
      <c r="F57" s="2">
        <f t="shared" si="9"/>
        <v>5.821400194411287</v>
      </c>
      <c r="G57" s="4">
        <f t="shared" si="10"/>
        <v>50.82140019441129</v>
      </c>
    </row>
    <row r="58" spans="4:7" ht="12.75">
      <c r="D58">
        <f t="shared" si="11"/>
        <v>37.961077844311376</v>
      </c>
      <c r="E58" s="5">
        <v>0.16</v>
      </c>
      <c r="F58" s="2">
        <f>0.16*($F$3^0.36)*(D58^0.57)*(E58^0.032)*LN(1+17.5*E58)</f>
        <v>6.30250073144089</v>
      </c>
      <c r="G58" s="4">
        <f t="shared" si="10"/>
        <v>51.30250073144089</v>
      </c>
    </row>
    <row r="59" spans="4:7" ht="12.75">
      <c r="D59">
        <f t="shared" si="11"/>
        <v>37.961077844311376</v>
      </c>
      <c r="E59" s="5">
        <v>0.18</v>
      </c>
      <c r="F59" s="2">
        <f>0.16*($F$3^0.36)*(D59^0.57)*(E59^0.032)*LN(1+17.5*E59)</f>
        <v>6.743822559364735</v>
      </c>
      <c r="G59" s="4">
        <f t="shared" si="10"/>
        <v>51.74382255936474</v>
      </c>
    </row>
    <row r="60" spans="4:17" ht="12.75">
      <c r="D60">
        <f t="shared" si="11"/>
        <v>37.961077844311376</v>
      </c>
      <c r="E60" s="5">
        <v>0.2</v>
      </c>
      <c r="F60" s="2">
        <f>0.16*($F$3^0.36)*(D60^0.57)*(E60^0.032)*LN(1+17.5*E60)</f>
        <v>7.151589814740836</v>
      </c>
      <c r="G60" s="4">
        <f t="shared" si="10"/>
        <v>52.15158981474084</v>
      </c>
      <c r="P60">
        <v>0</v>
      </c>
      <c r="Q60">
        <v>51</v>
      </c>
    </row>
    <row r="61" spans="16:17" ht="12.75">
      <c r="P61">
        <v>0.2</v>
      </c>
      <c r="Q61">
        <v>51</v>
      </c>
    </row>
    <row r="62" ht="12.75">
      <c r="F62" s="9" t="s">
        <v>2</v>
      </c>
    </row>
    <row r="63" spans="6:11" ht="12.75">
      <c r="F63" s="9">
        <v>45</v>
      </c>
      <c r="J63" t="s">
        <v>5</v>
      </c>
      <c r="K63" t="s">
        <v>1</v>
      </c>
    </row>
    <row r="64" spans="4:11" ht="12.75">
      <c r="D64" s="7" t="s">
        <v>1</v>
      </c>
      <c r="E64" s="6" t="s">
        <v>0</v>
      </c>
      <c r="F64" s="8" t="s">
        <v>4</v>
      </c>
      <c r="G64" s="6" t="s">
        <v>3</v>
      </c>
      <c r="J64">
        <v>840</v>
      </c>
      <c r="K64">
        <f>141.5/(J64/1000)-131.5</f>
        <v>36.95238095238096</v>
      </c>
    </row>
    <row r="65" spans="5:7" ht="12.75">
      <c r="E65" s="1">
        <v>0</v>
      </c>
      <c r="G65" s="1">
        <v>45</v>
      </c>
    </row>
    <row r="66" spans="4:7" ht="12.75">
      <c r="D66">
        <f>K64</f>
        <v>36.95238095238096</v>
      </c>
      <c r="E66" s="5">
        <v>0.02</v>
      </c>
      <c r="F66" s="2">
        <f>0.16*($F$3^0.36)*(D66^0.57)*(E66^0.032)*LN(1+17.5*E66)</f>
        <v>1.3053839601164978</v>
      </c>
      <c r="G66" s="4">
        <f>F66+45</f>
        <v>46.3053839601165</v>
      </c>
    </row>
    <row r="67" spans="4:7" ht="12.75">
      <c r="D67">
        <f>D66</f>
        <v>36.95238095238096</v>
      </c>
      <c r="E67" s="5">
        <v>0.04</v>
      </c>
      <c r="F67" s="2">
        <f aca="true" t="shared" si="12" ref="F67:F72">0.16*($F$3^0.36)*(D67^0.57)*(E67^0.032)*LN(1+17.5*E67)</f>
        <v>2.3598747794966988</v>
      </c>
      <c r="G67" s="4">
        <f aca="true" t="shared" si="13" ref="G67:G75">F67+45</f>
        <v>47.3598747794967</v>
      </c>
    </row>
    <row r="68" spans="4:7" ht="12.75">
      <c r="D68">
        <f aca="true" t="shared" si="14" ref="D68:D75">D67</f>
        <v>36.95238095238096</v>
      </c>
      <c r="E68" s="5">
        <v>0.06</v>
      </c>
      <c r="F68" s="2">
        <f t="shared" si="12"/>
        <v>3.2341565660367384</v>
      </c>
      <c r="G68" s="4">
        <f t="shared" si="13"/>
        <v>48.23415656603674</v>
      </c>
    </row>
    <row r="69" spans="4:7" ht="12.75">
      <c r="D69">
        <f t="shared" si="14"/>
        <v>36.95238095238096</v>
      </c>
      <c r="E69" s="5">
        <v>0.08</v>
      </c>
      <c r="F69" s="2">
        <f t="shared" si="12"/>
        <v>3.9808168093740286</v>
      </c>
      <c r="G69" s="4">
        <f t="shared" si="13"/>
        <v>48.980816809374026</v>
      </c>
    </row>
    <row r="70" spans="4:11" ht="12.75">
      <c r="D70">
        <f t="shared" si="14"/>
        <v>36.95238095238096</v>
      </c>
      <c r="E70" s="5">
        <v>0.1</v>
      </c>
      <c r="F70" s="2">
        <f t="shared" si="12"/>
        <v>4.63278219480964</v>
      </c>
      <c r="G70" s="4">
        <f t="shared" si="13"/>
        <v>49.63278219480964</v>
      </c>
      <c r="K70" s="1"/>
    </row>
    <row r="71" spans="4:7" ht="12.75">
      <c r="D71">
        <f t="shared" si="14"/>
        <v>36.95238095238096</v>
      </c>
      <c r="E71" s="5">
        <v>0.12</v>
      </c>
      <c r="F71" s="2">
        <f t="shared" si="12"/>
        <v>5.211748565317282</v>
      </c>
      <c r="G71" s="4">
        <f t="shared" si="13"/>
        <v>50.21174856531728</v>
      </c>
    </row>
    <row r="72" spans="4:7" ht="12.75">
      <c r="D72">
        <f t="shared" si="14"/>
        <v>36.95238095238096</v>
      </c>
      <c r="E72" s="5">
        <v>0.14</v>
      </c>
      <c r="F72" s="2">
        <f t="shared" si="12"/>
        <v>5.7327192596376175</v>
      </c>
      <c r="G72" s="4">
        <f t="shared" si="13"/>
        <v>50.73271925963762</v>
      </c>
    </row>
    <row r="73" spans="4:7" ht="12.75">
      <c r="D73">
        <f t="shared" si="14"/>
        <v>36.95238095238096</v>
      </c>
      <c r="E73" s="5">
        <v>0.16</v>
      </c>
      <c r="F73" s="2">
        <f>0.16*($F$3^0.36)*(D73^0.57)*(E73^0.032)*LN(1+17.5*E73)</f>
        <v>6.20649089916506</v>
      </c>
      <c r="G73" s="4">
        <f t="shared" si="13"/>
        <v>51.20649089916506</v>
      </c>
    </row>
    <row r="74" spans="4:7" ht="12.75">
      <c r="D74">
        <f t="shared" si="14"/>
        <v>36.95238095238096</v>
      </c>
      <c r="E74" s="5">
        <v>0.18</v>
      </c>
      <c r="F74" s="2">
        <f>0.16*($F$3^0.36)*(D74^0.57)*(E74^0.032)*LN(1+17.5*E74)</f>
        <v>6.641089802890379</v>
      </c>
      <c r="G74" s="4">
        <f t="shared" si="13"/>
        <v>51.64108980289038</v>
      </c>
    </row>
    <row r="75" spans="4:7" ht="12.75">
      <c r="D75">
        <f t="shared" si="14"/>
        <v>36.95238095238096</v>
      </c>
      <c r="E75" s="5">
        <v>0.2</v>
      </c>
      <c r="F75" s="2">
        <f>0.16*($F$3^0.36)*(D75^0.57)*(E75^0.032)*LN(1+17.5*E75)</f>
        <v>7.042645291308496</v>
      </c>
      <c r="G75" s="4">
        <f t="shared" si="13"/>
        <v>52.042645291308496</v>
      </c>
    </row>
    <row r="77" ht="12.75">
      <c r="F77" s="9" t="s">
        <v>2</v>
      </c>
    </row>
    <row r="78" spans="6:11" ht="12.75">
      <c r="F78" s="9">
        <v>45</v>
      </c>
      <c r="J78" t="s">
        <v>5</v>
      </c>
      <c r="K78" t="s">
        <v>1</v>
      </c>
    </row>
    <row r="79" spans="4:11" ht="12.75">
      <c r="D79" s="7" t="s">
        <v>1</v>
      </c>
      <c r="E79" s="6" t="s">
        <v>0</v>
      </c>
      <c r="F79" s="8" t="s">
        <v>4</v>
      </c>
      <c r="G79" s="6" t="s">
        <v>3</v>
      </c>
      <c r="J79">
        <v>845</v>
      </c>
      <c r="K79">
        <f>141.5/(J79/1000)-131.5</f>
        <v>35.95562130177515</v>
      </c>
    </row>
    <row r="80" spans="5:7" ht="12.75">
      <c r="E80" s="1">
        <v>0</v>
      </c>
      <c r="G80" s="1">
        <v>45</v>
      </c>
    </row>
    <row r="81" spans="4:7" ht="12.75">
      <c r="D81">
        <f>K79</f>
        <v>35.95562130177515</v>
      </c>
      <c r="E81" s="5">
        <v>0.02</v>
      </c>
      <c r="F81" s="2">
        <f>0.16*($F$3^0.36)*(D81^0.57)*(E81^0.032)*LN(1+17.5*E81)</f>
        <v>1.285195403221349</v>
      </c>
      <c r="G81" s="4">
        <f>F81+45</f>
        <v>46.28519540322135</v>
      </c>
    </row>
    <row r="82" spans="4:7" ht="12.75">
      <c r="D82">
        <f>D81</f>
        <v>35.95562130177515</v>
      </c>
      <c r="E82" s="5">
        <v>0.04</v>
      </c>
      <c r="F82" s="2">
        <f aca="true" t="shared" si="15" ref="F82:F87">0.16*($F$3^0.36)*(D82^0.57)*(E82^0.032)*LN(1+17.5*E82)</f>
        <v>2.3233778807244443</v>
      </c>
      <c r="G82" s="4">
        <f aca="true" t="shared" si="16" ref="G82:G90">F82+45</f>
        <v>47.32337788072444</v>
      </c>
    </row>
    <row r="83" spans="4:7" ht="12.75">
      <c r="D83">
        <f aca="true" t="shared" si="17" ref="D83:D90">D82</f>
        <v>35.95562130177515</v>
      </c>
      <c r="E83" s="5">
        <v>0.06</v>
      </c>
      <c r="F83" s="2">
        <f t="shared" si="15"/>
        <v>3.184138367685791</v>
      </c>
      <c r="G83" s="4">
        <f t="shared" si="16"/>
        <v>48.18413836768579</v>
      </c>
    </row>
    <row r="84" spans="4:7" ht="12.75">
      <c r="D84">
        <f t="shared" si="17"/>
        <v>35.95562130177515</v>
      </c>
      <c r="E84" s="5">
        <v>0.08</v>
      </c>
      <c r="F84" s="2">
        <f t="shared" si="15"/>
        <v>3.9192510562311442</v>
      </c>
      <c r="G84" s="4">
        <f t="shared" si="16"/>
        <v>48.91925105623115</v>
      </c>
    </row>
    <row r="85" spans="4:11" ht="12.75">
      <c r="D85">
        <f t="shared" si="17"/>
        <v>35.95562130177515</v>
      </c>
      <c r="E85" s="5">
        <v>0.1</v>
      </c>
      <c r="F85" s="2">
        <f t="shared" si="15"/>
        <v>4.561133400446946</v>
      </c>
      <c r="G85" s="4">
        <f t="shared" si="16"/>
        <v>49.56113340044695</v>
      </c>
      <c r="K85" s="1"/>
    </row>
    <row r="86" spans="4:7" ht="12.75">
      <c r="D86">
        <f t="shared" si="17"/>
        <v>35.95562130177515</v>
      </c>
      <c r="E86" s="5">
        <v>0.12</v>
      </c>
      <c r="F86" s="2">
        <f t="shared" si="15"/>
        <v>5.1311457038996116</v>
      </c>
      <c r="G86" s="4">
        <f t="shared" si="16"/>
        <v>50.13114570389961</v>
      </c>
    </row>
    <row r="87" spans="4:7" ht="12.75">
      <c r="D87">
        <f t="shared" si="17"/>
        <v>35.95562130177515</v>
      </c>
      <c r="E87" s="5">
        <v>0.14</v>
      </c>
      <c r="F87" s="2">
        <f t="shared" si="15"/>
        <v>5.644059269570954</v>
      </c>
      <c r="G87" s="4">
        <f t="shared" si="16"/>
        <v>50.64405926957095</v>
      </c>
    </row>
    <row r="88" spans="4:7" ht="12.75">
      <c r="D88">
        <f t="shared" si="17"/>
        <v>35.95562130177515</v>
      </c>
      <c r="E88" s="5">
        <v>0.16</v>
      </c>
      <c r="F88" s="2">
        <f>0.16*($F$3^0.36)*(D88^0.57)*(E88^0.032)*LN(1+17.5*E88)</f>
        <v>6.110503742538871</v>
      </c>
      <c r="G88" s="4">
        <f t="shared" si="16"/>
        <v>51.11050374253887</v>
      </c>
    </row>
    <row r="89" spans="4:7" ht="12.75">
      <c r="D89">
        <f t="shared" si="17"/>
        <v>35.95562130177515</v>
      </c>
      <c r="E89" s="5">
        <v>0.18</v>
      </c>
      <c r="F89" s="2">
        <f>0.16*($F$3^0.36)*(D89^0.57)*(E89^0.032)*LN(1+17.5*E89)</f>
        <v>6.538381309889224</v>
      </c>
      <c r="G89" s="4">
        <f t="shared" si="16"/>
        <v>51.538381309889225</v>
      </c>
    </row>
    <row r="90" spans="4:7" ht="12.75">
      <c r="D90">
        <f t="shared" si="17"/>
        <v>35.95562130177515</v>
      </c>
      <c r="E90" s="5">
        <v>0.2</v>
      </c>
      <c r="F90" s="2">
        <f>0.16*($F$3^0.36)*(D90^0.57)*(E90^0.032)*LN(1+17.5*E90)</f>
        <v>6.933726498447547</v>
      </c>
      <c r="G90" s="4">
        <f t="shared" si="16"/>
        <v>51.93372649844755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43">
      <selection activeCell="M79" sqref="M79"/>
    </sheetView>
  </sheetViews>
  <sheetFormatPr defaultColWidth="9.140625" defaultRowHeight="12.75"/>
  <sheetData>
    <row r="2" ht="12.75">
      <c r="E2" s="9" t="s">
        <v>2</v>
      </c>
    </row>
    <row r="3" spans="5:10" ht="12.75">
      <c r="E3" s="9">
        <v>49</v>
      </c>
      <c r="I3" t="s">
        <v>5</v>
      </c>
      <c r="J3" t="s">
        <v>1</v>
      </c>
    </row>
    <row r="4" spans="3:10" ht="12.75">
      <c r="C4" s="7" t="s">
        <v>1</v>
      </c>
      <c r="D4" s="6" t="s">
        <v>0</v>
      </c>
      <c r="E4" s="8" t="s">
        <v>4</v>
      </c>
      <c r="F4" s="6" t="s">
        <v>3</v>
      </c>
      <c r="I4">
        <v>820</v>
      </c>
      <c r="J4">
        <f>141.5/(I4/1000)-131.5</f>
        <v>41.0609756097561</v>
      </c>
    </row>
    <row r="5" spans="4:6" ht="12.75">
      <c r="D5" s="1">
        <v>0</v>
      </c>
      <c r="E5" s="2"/>
      <c r="F5" s="1">
        <v>49</v>
      </c>
    </row>
    <row r="6" spans="1:6" ht="12.75">
      <c r="A6" s="3"/>
      <c r="C6">
        <f>J4</f>
        <v>41.0609756097561</v>
      </c>
      <c r="D6" s="5">
        <v>0.02</v>
      </c>
      <c r="E6" s="2">
        <f>0.16*($E$3^0.36)*(C6^0.57)*(D6^0.032)*LN(1+17.5*D6)</f>
        <v>1.4293903744372667</v>
      </c>
      <c r="F6" s="4">
        <f>E6+49</f>
        <v>50.42939037443727</v>
      </c>
    </row>
    <row r="7" spans="1:6" ht="12.75">
      <c r="A7" s="3"/>
      <c r="C7">
        <f>C6</f>
        <v>41.0609756097561</v>
      </c>
      <c r="D7" s="5">
        <v>0.04</v>
      </c>
      <c r="E7" s="2">
        <f aca="true" t="shared" si="0" ref="E7:E14">0.16*($E$3^0.36)*(C7^0.57)*(D7^0.032)*LN(1+17.5*D7)</f>
        <v>2.5840537326571797</v>
      </c>
      <c r="F7" s="4">
        <f aca="true" t="shared" si="1" ref="F7:F15">E7+49</f>
        <v>51.58405373265718</v>
      </c>
    </row>
    <row r="8" spans="1:6" ht="12.75">
      <c r="A8" s="3"/>
      <c r="C8">
        <f aca="true" t="shared" si="2" ref="C8:C15">C7</f>
        <v>41.0609756097561</v>
      </c>
      <c r="D8" s="5">
        <v>0.06</v>
      </c>
      <c r="E8" s="2">
        <f t="shared" si="0"/>
        <v>3.5413888987140867</v>
      </c>
      <c r="F8" s="4">
        <f t="shared" si="1"/>
        <v>52.54138889871409</v>
      </c>
    </row>
    <row r="9" spans="1:6" ht="12.75">
      <c r="A9" s="3"/>
      <c r="C9">
        <f t="shared" si="2"/>
        <v>41.0609756097561</v>
      </c>
      <c r="D9" s="5">
        <v>0.08</v>
      </c>
      <c r="E9" s="2">
        <f t="shared" si="0"/>
        <v>4.358978969842325</v>
      </c>
      <c r="F9" s="4">
        <f t="shared" si="1"/>
        <v>53.358978969842326</v>
      </c>
    </row>
    <row r="10" spans="1:10" ht="12.75">
      <c r="A10" s="3"/>
      <c r="C10">
        <f t="shared" si="2"/>
        <v>41.0609756097561</v>
      </c>
      <c r="D10" s="5">
        <v>0.1</v>
      </c>
      <c r="E10" s="2">
        <f t="shared" si="0"/>
        <v>5.072878538766689</v>
      </c>
      <c r="F10" s="4">
        <f t="shared" si="1"/>
        <v>54.07287853876669</v>
      </c>
      <c r="J10" s="1"/>
    </row>
    <row r="11" spans="3:6" ht="12.75">
      <c r="C11">
        <f t="shared" si="2"/>
        <v>41.0609756097561</v>
      </c>
      <c r="D11" s="5">
        <v>0.12</v>
      </c>
      <c r="E11" s="2">
        <f t="shared" si="0"/>
        <v>5.706844469413368</v>
      </c>
      <c r="F11" s="4">
        <f t="shared" si="1"/>
        <v>54.70684446941337</v>
      </c>
    </row>
    <row r="12" spans="3:6" ht="12.75">
      <c r="C12">
        <f t="shared" si="2"/>
        <v>41.0609756097561</v>
      </c>
      <c r="D12" s="5">
        <v>0.14</v>
      </c>
      <c r="E12" s="2">
        <f t="shared" si="0"/>
        <v>6.27730535952491</v>
      </c>
      <c r="F12" s="4">
        <f t="shared" si="1"/>
        <v>55.27730535952491</v>
      </c>
    </row>
    <row r="13" spans="1:6" ht="12.75">
      <c r="A13" s="3"/>
      <c r="C13">
        <f t="shared" si="2"/>
        <v>41.0609756097561</v>
      </c>
      <c r="D13" s="5">
        <v>0.16</v>
      </c>
      <c r="E13" s="2">
        <f t="shared" si="0"/>
        <v>6.796083467662115</v>
      </c>
      <c r="F13" s="4">
        <f t="shared" si="1"/>
        <v>55.796083467662115</v>
      </c>
    </row>
    <row r="14" spans="1:6" ht="12.75">
      <c r="A14" s="3"/>
      <c r="C14">
        <f t="shared" si="2"/>
        <v>41.0609756097561</v>
      </c>
      <c r="D14" s="5">
        <v>0.18</v>
      </c>
      <c r="E14" s="2">
        <f t="shared" si="0"/>
        <v>7.2719675819962</v>
      </c>
      <c r="F14" s="4">
        <f t="shared" si="1"/>
        <v>56.2719675819962</v>
      </c>
    </row>
    <row r="15" spans="1:6" ht="12.75">
      <c r="A15" s="3"/>
      <c r="C15">
        <f t="shared" si="2"/>
        <v>41.0609756097561</v>
      </c>
      <c r="D15" s="5">
        <v>0.2</v>
      </c>
      <c r="E15" s="2">
        <f>0.16*($E$3^0.36)*(C15^0.57)*(D15^0.032)*LN(1+17.5*D15)</f>
        <v>7.711669284701422</v>
      </c>
      <c r="F15" s="4">
        <f t="shared" si="1"/>
        <v>56.71166928470142</v>
      </c>
    </row>
    <row r="16" spans="1:5" ht="12.75">
      <c r="A16" s="3"/>
      <c r="D16" s="5"/>
      <c r="E16" s="2"/>
    </row>
    <row r="17" spans="1:5" ht="12.75">
      <c r="A17" s="3"/>
      <c r="E17" s="9" t="s">
        <v>2</v>
      </c>
    </row>
    <row r="18" spans="1:10" ht="12.75">
      <c r="A18" s="3"/>
      <c r="E18" s="9">
        <v>49</v>
      </c>
      <c r="I18" t="s">
        <v>5</v>
      </c>
      <c r="J18" t="s">
        <v>1</v>
      </c>
    </row>
    <row r="19" spans="3:10" ht="12.75">
      <c r="C19" s="7" t="s">
        <v>1</v>
      </c>
      <c r="D19" s="6" t="s">
        <v>0</v>
      </c>
      <c r="E19" s="8" t="s">
        <v>4</v>
      </c>
      <c r="F19" s="6" t="s">
        <v>3</v>
      </c>
      <c r="I19">
        <v>825</v>
      </c>
      <c r="J19">
        <f>141.5/(I19/1000)-131.5</f>
        <v>40.01515151515153</v>
      </c>
    </row>
    <row r="20" spans="4:6" ht="12.75">
      <c r="D20" s="1">
        <v>0</v>
      </c>
      <c r="F20" s="1">
        <v>49</v>
      </c>
    </row>
    <row r="21" spans="3:6" ht="12.75">
      <c r="C21">
        <f>J19</f>
        <v>40.01515151515153</v>
      </c>
      <c r="D21" s="5">
        <v>0.02</v>
      </c>
      <c r="E21" s="2">
        <f>0.16*($E$18^0.36)*(C21^0.57)*(D21^0.032)*LN(1+17.5*D21)</f>
        <v>1.4085235679680643</v>
      </c>
      <c r="F21" s="4">
        <f>E21+49</f>
        <v>50.40852356796806</v>
      </c>
    </row>
    <row r="22" spans="3:6" ht="12.75">
      <c r="C22">
        <f>C21</f>
        <v>40.01515151515153</v>
      </c>
      <c r="D22" s="5">
        <v>0.04</v>
      </c>
      <c r="E22" s="2">
        <f aca="true" t="shared" si="3" ref="E22:E30">0.16*($E$18^0.36)*(C22^0.57)*(D22^0.032)*LN(1+17.5*D22)</f>
        <v>2.5463306934443235</v>
      </c>
      <c r="F22" s="4">
        <f aca="true" t="shared" si="4" ref="F22:F30">E22+49</f>
        <v>51.546330693444325</v>
      </c>
    </row>
    <row r="23" spans="3:6" ht="12.75">
      <c r="C23">
        <f aca="true" t="shared" si="5" ref="C23:C30">C22</f>
        <v>40.01515151515153</v>
      </c>
      <c r="D23" s="5">
        <v>0.06</v>
      </c>
      <c r="E23" s="2">
        <f t="shared" si="3"/>
        <v>3.489690301813474</v>
      </c>
      <c r="F23" s="4">
        <f t="shared" si="4"/>
        <v>52.489690301813475</v>
      </c>
    </row>
    <row r="24" spans="3:6" ht="12.75">
      <c r="C24">
        <f t="shared" si="5"/>
        <v>40.01515151515153</v>
      </c>
      <c r="D24" s="5">
        <v>0.08</v>
      </c>
      <c r="E24" s="2">
        <f t="shared" si="3"/>
        <v>4.295344869463811</v>
      </c>
      <c r="F24" s="4">
        <f t="shared" si="4"/>
        <v>53.29534486946381</v>
      </c>
    </row>
    <row r="25" spans="3:10" ht="12.75">
      <c r="C25">
        <f t="shared" si="5"/>
        <v>40.01515151515153</v>
      </c>
      <c r="D25" s="5">
        <v>0.1</v>
      </c>
      <c r="E25" s="2">
        <f t="shared" si="3"/>
        <v>4.998822649904357</v>
      </c>
      <c r="F25" s="4">
        <f t="shared" si="4"/>
        <v>53.998822649904355</v>
      </c>
      <c r="J25" s="1"/>
    </row>
    <row r="26" spans="3:6" ht="12.75">
      <c r="C26">
        <f t="shared" si="5"/>
        <v>40.01515151515153</v>
      </c>
      <c r="D26" s="5">
        <v>0.12</v>
      </c>
      <c r="E26" s="2">
        <f t="shared" si="3"/>
        <v>5.623533694958231</v>
      </c>
      <c r="F26" s="4">
        <f t="shared" si="4"/>
        <v>54.62353369495823</v>
      </c>
    </row>
    <row r="27" spans="3:6" ht="12.75">
      <c r="C27">
        <f t="shared" si="5"/>
        <v>40.01515151515153</v>
      </c>
      <c r="D27" s="5">
        <v>0.14</v>
      </c>
      <c r="E27" s="2">
        <f t="shared" si="3"/>
        <v>6.185666771195351</v>
      </c>
      <c r="F27" s="4">
        <f t="shared" si="4"/>
        <v>55.18566677119535</v>
      </c>
    </row>
    <row r="28" spans="3:6" ht="12.75">
      <c r="C28">
        <f t="shared" si="5"/>
        <v>40.01515151515153</v>
      </c>
      <c r="D28" s="5">
        <v>0.16</v>
      </c>
      <c r="E28" s="2">
        <f t="shared" si="3"/>
        <v>6.696871551166539</v>
      </c>
      <c r="F28" s="4">
        <f t="shared" si="4"/>
        <v>55.69687155116654</v>
      </c>
    </row>
    <row r="29" spans="3:6" ht="12.75">
      <c r="C29">
        <f t="shared" si="5"/>
        <v>40.01515151515153</v>
      </c>
      <c r="D29" s="5">
        <v>0.18</v>
      </c>
      <c r="E29" s="2">
        <f t="shared" si="3"/>
        <v>7.165808520834503</v>
      </c>
      <c r="F29" s="4">
        <f t="shared" si="4"/>
        <v>56.1658085208345</v>
      </c>
    </row>
    <row r="30" spans="3:6" ht="12.75">
      <c r="C30">
        <f t="shared" si="5"/>
        <v>40.01515151515153</v>
      </c>
      <c r="D30" s="5">
        <v>0.2</v>
      </c>
      <c r="E30" s="2">
        <f t="shared" si="3"/>
        <v>7.599091284040332</v>
      </c>
      <c r="F30" s="4">
        <f t="shared" si="4"/>
        <v>56.599091284040334</v>
      </c>
    </row>
    <row r="32" ht="12.75">
      <c r="E32" s="9" t="s">
        <v>2</v>
      </c>
    </row>
    <row r="33" spans="5:10" ht="12.75">
      <c r="E33" s="9">
        <v>49</v>
      </c>
      <c r="I33" t="s">
        <v>5</v>
      </c>
      <c r="J33" t="s">
        <v>1</v>
      </c>
    </row>
    <row r="34" spans="3:10" ht="12.75">
      <c r="C34" s="7" t="s">
        <v>1</v>
      </c>
      <c r="D34" s="6" t="s">
        <v>0</v>
      </c>
      <c r="E34" s="8" t="s">
        <v>4</v>
      </c>
      <c r="F34" s="6" t="s">
        <v>3</v>
      </c>
      <c r="I34">
        <v>830</v>
      </c>
      <c r="J34">
        <f>141.5/(I34/1000)-131.5</f>
        <v>38.981927710843394</v>
      </c>
    </row>
    <row r="35" spans="4:6" ht="12.75">
      <c r="D35" s="1">
        <v>0</v>
      </c>
      <c r="F35" s="1">
        <v>49</v>
      </c>
    </row>
    <row r="36" spans="3:6" ht="12.75">
      <c r="C36">
        <f>J34</f>
        <v>38.981927710843394</v>
      </c>
      <c r="D36" s="5">
        <v>0.02</v>
      </c>
      <c r="E36" s="2">
        <f>0.16*($E$33^0.36)*(C36^0.57)*(D36^0.032)*LN(1+17.5*D36)</f>
        <v>1.3876765855857598</v>
      </c>
      <c r="F36" s="4">
        <f>E36+49</f>
        <v>50.38767658558576</v>
      </c>
    </row>
    <row r="37" spans="3:6" ht="12.75">
      <c r="C37">
        <f>C36</f>
        <v>38.981927710843394</v>
      </c>
      <c r="D37" s="5">
        <v>0.04</v>
      </c>
      <c r="E37" s="2">
        <f aca="true" t="shared" si="6" ref="E37:E45">0.16*($E$33^0.36)*(C37^0.57)*(D37^0.032)*LN(1+17.5*D37)</f>
        <v>2.508643492240915</v>
      </c>
      <c r="F37" s="4">
        <f aca="true" t="shared" si="7" ref="F37:F45">E37+49</f>
        <v>51.508643492240914</v>
      </c>
    </row>
    <row r="38" spans="3:6" ht="12.75">
      <c r="C38">
        <f aca="true" t="shared" si="8" ref="C38:C45">C37</f>
        <v>38.981927710843394</v>
      </c>
      <c r="D38" s="5">
        <v>0.06</v>
      </c>
      <c r="E38" s="2">
        <f t="shared" si="6"/>
        <v>3.438040820117861</v>
      </c>
      <c r="F38" s="4">
        <f t="shared" si="7"/>
        <v>52.43804082011786</v>
      </c>
    </row>
    <row r="39" spans="3:6" ht="12.75">
      <c r="C39">
        <f t="shared" si="8"/>
        <v>38.981927710843394</v>
      </c>
      <c r="D39" s="5">
        <v>0.08</v>
      </c>
      <c r="E39" s="2">
        <f t="shared" si="6"/>
        <v>4.231771223373663</v>
      </c>
      <c r="F39" s="4">
        <f t="shared" si="7"/>
        <v>53.23177122337366</v>
      </c>
    </row>
    <row r="40" spans="3:10" ht="12.75">
      <c r="C40">
        <f t="shared" si="8"/>
        <v>38.981927710843394</v>
      </c>
      <c r="D40" s="5">
        <v>0.1</v>
      </c>
      <c r="E40" s="2">
        <f t="shared" si="6"/>
        <v>4.9248371163394795</v>
      </c>
      <c r="F40" s="4">
        <f t="shared" si="7"/>
        <v>53.92483711633948</v>
      </c>
      <c r="J40" s="1"/>
    </row>
    <row r="41" spans="3:6" ht="12.75">
      <c r="C41">
        <f t="shared" si="8"/>
        <v>38.981927710843394</v>
      </c>
      <c r="D41" s="5">
        <v>0.12</v>
      </c>
      <c r="E41" s="2">
        <f t="shared" si="6"/>
        <v>5.54030206821718</v>
      </c>
      <c r="F41" s="4">
        <f t="shared" si="7"/>
        <v>54.54030206821718</v>
      </c>
    </row>
    <row r="42" spans="3:6" ht="12.75">
      <c r="C42">
        <f t="shared" si="8"/>
        <v>38.981927710843394</v>
      </c>
      <c r="D42" s="5">
        <v>0.14</v>
      </c>
      <c r="E42" s="2">
        <f t="shared" si="6"/>
        <v>6.094115242250795</v>
      </c>
      <c r="F42" s="4">
        <f t="shared" si="7"/>
        <v>55.094115242250794</v>
      </c>
    </row>
    <row r="43" spans="3:6" ht="12.75">
      <c r="C43">
        <f t="shared" si="8"/>
        <v>38.981927710843394</v>
      </c>
      <c r="D43" s="5">
        <v>0.16</v>
      </c>
      <c r="E43" s="2">
        <f t="shared" si="6"/>
        <v>6.597753888943019</v>
      </c>
      <c r="F43" s="4">
        <f t="shared" si="7"/>
        <v>55.59775388894302</v>
      </c>
    </row>
    <row r="44" spans="3:6" ht="12.75">
      <c r="C44">
        <f t="shared" si="8"/>
        <v>38.981927710843394</v>
      </c>
      <c r="D44" s="5">
        <v>0.18</v>
      </c>
      <c r="E44" s="2">
        <f t="shared" si="6"/>
        <v>7.059750313938959</v>
      </c>
      <c r="F44" s="4">
        <f t="shared" si="7"/>
        <v>56.059750313938956</v>
      </c>
    </row>
    <row r="45" spans="3:6" ht="12.75">
      <c r="C45">
        <f t="shared" si="8"/>
        <v>38.981927710843394</v>
      </c>
      <c r="D45" s="5">
        <v>0.2</v>
      </c>
      <c r="E45" s="2">
        <f t="shared" si="6"/>
        <v>7.486620235828871</v>
      </c>
      <c r="F45" s="4">
        <f t="shared" si="7"/>
        <v>56.48662023582887</v>
      </c>
    </row>
    <row r="47" ht="12.75">
      <c r="E47" s="9" t="s">
        <v>2</v>
      </c>
    </row>
    <row r="48" spans="5:10" ht="12.75">
      <c r="E48" s="9">
        <v>49</v>
      </c>
      <c r="I48" t="s">
        <v>5</v>
      </c>
      <c r="J48" t="s">
        <v>1</v>
      </c>
    </row>
    <row r="49" spans="3:10" ht="12.75">
      <c r="C49" s="7" t="s">
        <v>1</v>
      </c>
      <c r="D49" s="6" t="s">
        <v>0</v>
      </c>
      <c r="E49" s="8" t="s">
        <v>4</v>
      </c>
      <c r="F49" s="6" t="s">
        <v>3</v>
      </c>
      <c r="I49">
        <v>835</v>
      </c>
      <c r="J49">
        <f>141.5/(I49/1000)-131.5</f>
        <v>37.961077844311376</v>
      </c>
    </row>
    <row r="50" spans="4:6" ht="12.75">
      <c r="D50" s="1">
        <v>0</v>
      </c>
      <c r="F50" s="1">
        <v>49</v>
      </c>
    </row>
    <row r="51" spans="3:6" ht="12.75">
      <c r="C51">
        <f>J49</f>
        <v>37.961077844311376</v>
      </c>
      <c r="D51" s="5">
        <v>0.02</v>
      </c>
      <c r="E51" s="2">
        <f>0.16*($E$48^0.36)*(C51^0.57)*(D51^0.032)*LN(1+17.5*D51)</f>
        <v>1.3668445885546403</v>
      </c>
      <c r="F51" s="4">
        <f>E51+49</f>
        <v>50.36684458855464</v>
      </c>
    </row>
    <row r="52" spans="3:6" ht="12.75">
      <c r="C52">
        <f>C51</f>
        <v>37.961077844311376</v>
      </c>
      <c r="D52" s="5">
        <v>0.04</v>
      </c>
      <c r="E52" s="2">
        <f aca="true" t="shared" si="9" ref="E52:E60">0.16*($E$48^0.36)*(C52^0.57)*(D52^0.032)*LN(1+17.5*D52)</f>
        <v>2.470983381574394</v>
      </c>
      <c r="F52" s="4">
        <f aca="true" t="shared" si="10" ref="F52:F60">E52+49</f>
        <v>51.47098338157439</v>
      </c>
    </row>
    <row r="53" spans="3:6" ht="12.75">
      <c r="C53">
        <f aca="true" t="shared" si="11" ref="C53:C60">C52</f>
        <v>37.961077844311376</v>
      </c>
      <c r="D53" s="5">
        <v>0.06</v>
      </c>
      <c r="E53" s="2">
        <f t="shared" si="9"/>
        <v>3.386428465408187</v>
      </c>
      <c r="F53" s="4">
        <f t="shared" si="10"/>
        <v>52.38642846540819</v>
      </c>
    </row>
    <row r="54" spans="3:6" ht="12.75">
      <c r="C54">
        <f t="shared" si="11"/>
        <v>37.961077844311376</v>
      </c>
      <c r="D54" s="5">
        <v>0.08</v>
      </c>
      <c r="E54" s="2">
        <f t="shared" si="9"/>
        <v>4.168243275667834</v>
      </c>
      <c r="F54" s="4">
        <f t="shared" si="10"/>
        <v>53.168243275667834</v>
      </c>
    </row>
    <row r="55" spans="3:10" ht="12.75">
      <c r="C55">
        <f t="shared" si="11"/>
        <v>37.961077844311376</v>
      </c>
      <c r="D55" s="5">
        <v>0.1</v>
      </c>
      <c r="E55" s="2">
        <f t="shared" si="9"/>
        <v>4.850904765493461</v>
      </c>
      <c r="F55" s="4">
        <f t="shared" si="10"/>
        <v>53.85090476549346</v>
      </c>
      <c r="J55" s="1"/>
    </row>
    <row r="56" spans="3:6" ht="12.75">
      <c r="C56">
        <f t="shared" si="11"/>
        <v>37.961077844311376</v>
      </c>
      <c r="D56" s="5">
        <v>0.12</v>
      </c>
      <c r="E56" s="2">
        <f t="shared" si="9"/>
        <v>5.457130270526377</v>
      </c>
      <c r="F56" s="4">
        <f t="shared" si="10"/>
        <v>54.45713027052638</v>
      </c>
    </row>
    <row r="57" spans="3:6" ht="12.75">
      <c r="C57">
        <f t="shared" si="11"/>
        <v>37.961077844311376</v>
      </c>
      <c r="D57" s="5">
        <v>0.14</v>
      </c>
      <c r="E57" s="2">
        <f t="shared" si="9"/>
        <v>6.0026295229178</v>
      </c>
      <c r="F57" s="4">
        <f t="shared" si="10"/>
        <v>55.0026295229178</v>
      </c>
    </row>
    <row r="58" spans="3:6" ht="12.75">
      <c r="C58">
        <f t="shared" si="11"/>
        <v>37.961077844311376</v>
      </c>
      <c r="D58" s="5">
        <v>0.16</v>
      </c>
      <c r="E58" s="2">
        <f t="shared" si="9"/>
        <v>6.498707475063736</v>
      </c>
      <c r="F58" s="4">
        <f t="shared" si="10"/>
        <v>55.49870747506374</v>
      </c>
    </row>
    <row r="59" spans="3:6" ht="12.75">
      <c r="C59">
        <f t="shared" si="11"/>
        <v>37.961077844311376</v>
      </c>
      <c r="D59" s="5">
        <v>0.18</v>
      </c>
      <c r="E59" s="2">
        <f t="shared" si="9"/>
        <v>6.953768344431028</v>
      </c>
      <c r="F59" s="4">
        <f t="shared" si="10"/>
        <v>55.953768344431026</v>
      </c>
    </row>
    <row r="60" spans="3:16" ht="12.75">
      <c r="C60">
        <f t="shared" si="11"/>
        <v>37.961077844311376</v>
      </c>
      <c r="D60" s="5">
        <v>0.2</v>
      </c>
      <c r="E60" s="2">
        <f t="shared" si="9"/>
        <v>7.37423003472155</v>
      </c>
      <c r="F60" s="4">
        <f t="shared" si="10"/>
        <v>56.37423003472155</v>
      </c>
      <c r="O60">
        <v>0</v>
      </c>
      <c r="P60">
        <v>55</v>
      </c>
    </row>
    <row r="61" spans="15:16" ht="12.75">
      <c r="O61">
        <v>0.2</v>
      </c>
      <c r="P61">
        <v>55</v>
      </c>
    </row>
    <row r="62" ht="12.75">
      <c r="E62" s="9" t="s">
        <v>2</v>
      </c>
    </row>
    <row r="63" spans="5:10" ht="12.75">
      <c r="E63" s="9">
        <v>49</v>
      </c>
      <c r="I63" t="s">
        <v>5</v>
      </c>
      <c r="J63" t="s">
        <v>1</v>
      </c>
    </row>
    <row r="64" spans="3:10" ht="12.75">
      <c r="C64" s="7" t="s">
        <v>1</v>
      </c>
      <c r="D64" s="6" t="s">
        <v>0</v>
      </c>
      <c r="E64" s="8" t="s">
        <v>4</v>
      </c>
      <c r="F64" s="6" t="s">
        <v>3</v>
      </c>
      <c r="I64">
        <v>840</v>
      </c>
      <c r="J64">
        <f>141.5/(I64/1000)-131.5</f>
        <v>36.95238095238096</v>
      </c>
    </row>
    <row r="65" spans="4:6" ht="12.75">
      <c r="D65" s="1">
        <v>0</v>
      </c>
      <c r="F65" s="1">
        <v>49</v>
      </c>
    </row>
    <row r="66" spans="3:6" ht="12.75">
      <c r="C66">
        <f>J64</f>
        <v>36.95238095238096</v>
      </c>
      <c r="D66" s="5">
        <v>0.02</v>
      </c>
      <c r="E66" s="2">
        <f>0.16*($E$63^0.36)*(C66^0.57)*(D66^0.032)*LN(1+17.5*D66)</f>
        <v>1.3460226124397319</v>
      </c>
      <c r="F66" s="4">
        <f>E66+49</f>
        <v>50.34602261243973</v>
      </c>
    </row>
    <row r="67" spans="3:6" ht="12.75">
      <c r="C67">
        <f>C66</f>
        <v>36.95238095238096</v>
      </c>
      <c r="D67" s="5">
        <v>0.04</v>
      </c>
      <c r="E67" s="2">
        <f aca="true" t="shared" si="12" ref="E67:E75">0.16*($E$63^0.36)*(C67^0.57)*(D67^0.032)*LN(1+17.5*D67)</f>
        <v>2.433341386732914</v>
      </c>
      <c r="F67" s="4">
        <f aca="true" t="shared" si="13" ref="F67:F74">E67+49</f>
        <v>51.43334138673291</v>
      </c>
    </row>
    <row r="68" spans="3:6" ht="12.75">
      <c r="C68">
        <f aca="true" t="shared" si="14" ref="C68:C75">C67</f>
        <v>36.95238095238096</v>
      </c>
      <c r="D68" s="5">
        <v>0.06</v>
      </c>
      <c r="E68" s="2">
        <f t="shared" si="12"/>
        <v>3.334840938038935</v>
      </c>
      <c r="F68" s="4">
        <f t="shared" si="13"/>
        <v>52.33484093803894</v>
      </c>
    </row>
    <row r="69" spans="3:6" ht="12.75">
      <c r="C69">
        <f t="shared" si="14"/>
        <v>36.95238095238096</v>
      </c>
      <c r="D69" s="5">
        <v>0.08</v>
      </c>
      <c r="E69" s="2">
        <f t="shared" si="12"/>
        <v>4.104745887117713</v>
      </c>
      <c r="F69" s="4">
        <f t="shared" si="13"/>
        <v>53.104745887117716</v>
      </c>
    </row>
    <row r="70" spans="3:10" ht="12.75">
      <c r="C70">
        <f t="shared" si="14"/>
        <v>36.95238095238096</v>
      </c>
      <c r="D70" s="5">
        <v>0.1</v>
      </c>
      <c r="E70" s="2">
        <f t="shared" si="12"/>
        <v>4.777007978683479</v>
      </c>
      <c r="F70" s="4">
        <f t="shared" si="13"/>
        <v>53.77700797868348</v>
      </c>
      <c r="J70" s="1"/>
    </row>
    <row r="71" spans="3:6" ht="12.75">
      <c r="C71">
        <f t="shared" si="14"/>
        <v>36.95238095238096</v>
      </c>
      <c r="D71" s="5">
        <v>0.12</v>
      </c>
      <c r="E71" s="2">
        <f t="shared" si="12"/>
        <v>5.3739984813673765</v>
      </c>
      <c r="F71" s="4">
        <f t="shared" si="13"/>
        <v>54.37399848136738</v>
      </c>
    </row>
    <row r="72" spans="3:6" ht="12.75">
      <c r="C72">
        <f t="shared" si="14"/>
        <v>36.95238095238096</v>
      </c>
      <c r="D72" s="5">
        <v>0.14</v>
      </c>
      <c r="E72" s="2">
        <f t="shared" si="12"/>
        <v>5.911187811402517</v>
      </c>
      <c r="F72" s="4">
        <f t="shared" si="13"/>
        <v>54.91118781140251</v>
      </c>
    </row>
    <row r="73" spans="3:6" ht="12.75">
      <c r="C73">
        <f t="shared" si="14"/>
        <v>36.95238095238096</v>
      </c>
      <c r="D73" s="5">
        <v>0.16</v>
      </c>
      <c r="E73" s="2">
        <f t="shared" si="12"/>
        <v>6.399708705959603</v>
      </c>
      <c r="F73" s="4">
        <f t="shared" si="13"/>
        <v>55.399708705959604</v>
      </c>
    </row>
    <row r="74" spans="3:6" ht="12.75">
      <c r="C74">
        <f t="shared" si="14"/>
        <v>36.95238095238096</v>
      </c>
      <c r="D74" s="5">
        <v>0.18</v>
      </c>
      <c r="E74" s="2">
        <f t="shared" si="12"/>
        <v>6.847837355942088</v>
      </c>
      <c r="F74" s="4">
        <f t="shared" si="13"/>
        <v>55.84783735594209</v>
      </c>
    </row>
    <row r="75" spans="3:6" ht="12.75">
      <c r="C75">
        <f t="shared" si="14"/>
        <v>36.95238095238096</v>
      </c>
      <c r="D75" s="5">
        <v>0.2</v>
      </c>
      <c r="E75" s="2">
        <f t="shared" si="12"/>
        <v>7.261893897215837</v>
      </c>
      <c r="F75" s="4">
        <f>E75+49</f>
        <v>56.261893897215835</v>
      </c>
    </row>
    <row r="77" ht="12.75">
      <c r="E77" s="9" t="s">
        <v>2</v>
      </c>
    </row>
    <row r="78" spans="5:10" ht="12.75">
      <c r="E78" s="9">
        <v>49</v>
      </c>
      <c r="I78" t="s">
        <v>5</v>
      </c>
      <c r="J78" t="s">
        <v>1</v>
      </c>
    </row>
    <row r="79" spans="3:10" ht="12.75">
      <c r="C79" s="7" t="s">
        <v>1</v>
      </c>
      <c r="D79" s="6" t="s">
        <v>0</v>
      </c>
      <c r="E79" s="8" t="s">
        <v>4</v>
      </c>
      <c r="F79" s="6" t="s">
        <v>3</v>
      </c>
      <c r="I79">
        <v>845</v>
      </c>
      <c r="J79">
        <f>141.5/(I79/1000)-131.5</f>
        <v>35.95562130177515</v>
      </c>
    </row>
    <row r="80" spans="4:6" ht="12.75">
      <c r="D80" s="1">
        <v>0</v>
      </c>
      <c r="F80" s="1">
        <v>49</v>
      </c>
    </row>
    <row r="81" spans="3:6" ht="12.75">
      <c r="C81">
        <f>J79</f>
        <v>35.95562130177515</v>
      </c>
      <c r="D81" s="5">
        <v>0.02</v>
      </c>
      <c r="E81" s="2">
        <f>0.16*($E$78^0.36)*(C81^0.57)*(D81^0.032)*LN(1+17.5*D81)</f>
        <v>1.3252055540694334</v>
      </c>
      <c r="F81" s="4">
        <f>E81+49</f>
        <v>50.325205554069434</v>
      </c>
    </row>
    <row r="82" spans="3:6" ht="12.75">
      <c r="C82">
        <f>C81</f>
        <v>35.95562130177515</v>
      </c>
      <c r="D82" s="5">
        <v>0.04</v>
      </c>
      <c r="E82" s="2">
        <f aca="true" t="shared" si="15" ref="E82:E90">0.16*($E$78^0.36)*(C82^0.57)*(D82^0.032)*LN(1+17.5*D82)</f>
        <v>2.3957082821963804</v>
      </c>
      <c r="F82" s="4">
        <f aca="true" t="shared" si="16" ref="F82:F90">E82+49</f>
        <v>51.39570828219638</v>
      </c>
    </row>
    <row r="83" spans="3:6" ht="12.75">
      <c r="C83">
        <f aca="true" t="shared" si="17" ref="C83:C90">C82</f>
        <v>35.95562130177515</v>
      </c>
      <c r="D83" s="5">
        <v>0.06</v>
      </c>
      <c r="E83" s="2">
        <f t="shared" si="15"/>
        <v>3.2832655946373954</v>
      </c>
      <c r="F83" s="4">
        <f t="shared" si="16"/>
        <v>52.2832655946374</v>
      </c>
    </row>
    <row r="84" spans="3:6" ht="12.75">
      <c r="C84">
        <f t="shared" si="17"/>
        <v>35.95562130177515</v>
      </c>
      <c r="D84" s="5">
        <v>0.08</v>
      </c>
      <c r="E84" s="2">
        <f t="shared" si="15"/>
        <v>4.0412634954122035</v>
      </c>
      <c r="F84" s="4">
        <f t="shared" si="16"/>
        <v>53.0412634954122</v>
      </c>
    </row>
    <row r="85" spans="3:10" ht="12.75">
      <c r="C85">
        <f t="shared" si="17"/>
        <v>35.95562130177515</v>
      </c>
      <c r="D85" s="5">
        <v>0.1</v>
      </c>
      <c r="E85" s="2">
        <f t="shared" si="15"/>
        <v>4.703128644853129</v>
      </c>
      <c r="F85" s="4">
        <f t="shared" si="16"/>
        <v>53.70312864485313</v>
      </c>
      <c r="J85" s="1"/>
    </row>
    <row r="86" spans="3:6" ht="12.75">
      <c r="C86">
        <f t="shared" si="17"/>
        <v>35.95562130177515</v>
      </c>
      <c r="D86" s="5">
        <v>0.12</v>
      </c>
      <c r="E86" s="2">
        <f t="shared" si="15"/>
        <v>5.2908863263154275</v>
      </c>
      <c r="F86" s="4">
        <f t="shared" si="16"/>
        <v>54.29088632631543</v>
      </c>
    </row>
    <row r="87" spans="3:6" ht="12.75">
      <c r="C87">
        <f t="shared" si="17"/>
        <v>35.95562130177515</v>
      </c>
      <c r="D87" s="5">
        <v>0.14</v>
      </c>
      <c r="E87" s="2">
        <f t="shared" si="15"/>
        <v>5.819767696635854</v>
      </c>
      <c r="F87" s="4">
        <f t="shared" si="16"/>
        <v>54.81976769663585</v>
      </c>
    </row>
    <row r="88" spans="3:6" ht="12.75">
      <c r="C88">
        <f t="shared" si="17"/>
        <v>35.95562130177515</v>
      </c>
      <c r="D88" s="5">
        <v>0.16</v>
      </c>
      <c r="E88" s="2">
        <f t="shared" si="15"/>
        <v>6.300733318433687</v>
      </c>
      <c r="F88" s="4">
        <f t="shared" si="16"/>
        <v>55.300733318433686</v>
      </c>
    </row>
    <row r="89" spans="3:6" ht="12.75">
      <c r="C89">
        <f t="shared" si="17"/>
        <v>35.95562130177515</v>
      </c>
      <c r="D89" s="5">
        <v>0.18</v>
      </c>
      <c r="E89" s="2">
        <f t="shared" si="15"/>
        <v>6.7419313862863675</v>
      </c>
      <c r="F89" s="4">
        <f t="shared" si="16"/>
        <v>55.74193138628637</v>
      </c>
    </row>
    <row r="90" spans="3:6" ht="12.75">
      <c r="C90">
        <f t="shared" si="17"/>
        <v>35.95562130177515</v>
      </c>
      <c r="D90" s="5">
        <v>0.2</v>
      </c>
      <c r="E90" s="2">
        <f t="shared" si="15"/>
        <v>7.149584291314602</v>
      </c>
      <c r="F90" s="4">
        <f t="shared" si="16"/>
        <v>56.1495842913146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M_Wojtasik</dc:creator>
  <cp:keywords/>
  <dc:description/>
  <cp:lastModifiedBy>Wojtasik</cp:lastModifiedBy>
  <cp:lastPrinted>2006-06-29T11:53:28Z</cp:lastPrinted>
  <dcterms:created xsi:type="dcterms:W3CDTF">2006-03-01T09:20:21Z</dcterms:created>
  <dcterms:modified xsi:type="dcterms:W3CDTF">2009-05-27T12:08:24Z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